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BERTURA4\Desktop\EDWIN JOSE\AVANCE_MATRÍCULA_2025\Avance_Matrícula\"/>
    </mc:Choice>
  </mc:AlternateContent>
  <xr:revisionPtr revIDLastSave="0" documentId="13_ncr:1_{DD92B2E2-640C-4F93-A0D8-C0C6183CC1A9}" xr6:coauthVersionLast="47" xr6:coauthVersionMax="47" xr10:uidLastSave="{00000000-0000-0000-0000-000000000000}"/>
  <bookViews>
    <workbookView xWindow="-120" yWindow="-120" windowWidth="29040" windowHeight="15840" xr2:uid="{E4B77D84-C577-46E3-B2F9-3E803BE778C2}"/>
  </bookViews>
  <sheets>
    <sheet name="AVANCE_MATRÍCULA_REPORTE" sheetId="1" r:id="rId1"/>
  </sheets>
  <externalReferences>
    <externalReference r:id="rId2"/>
  </externalReferences>
  <definedNames>
    <definedName name="_xlnm._FilterDatabase" localSheetId="0" hidden="1">AVANCE_MATRÍCULA_REPORTE!$R$7:$S$14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" i="1" l="1"/>
  <c r="D196" i="1"/>
  <c r="D195" i="1"/>
  <c r="D194" i="1"/>
  <c r="D193" i="1"/>
  <c r="D198" i="1" s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J161" i="1"/>
  <c r="H161" i="1"/>
  <c r="G161" i="1"/>
  <c r="F161" i="1"/>
  <c r="E192" i="1"/>
  <c r="E190" i="1"/>
  <c r="F190" i="1" s="1"/>
  <c r="G190" i="1" s="1"/>
  <c r="E197" i="1"/>
  <c r="F197" i="1" s="1"/>
  <c r="G197" i="1" s="1"/>
  <c r="E185" i="1"/>
  <c r="F185" i="1" s="1"/>
  <c r="G185" i="1" s="1"/>
  <c r="E182" i="1"/>
  <c r="F182" i="1" s="1"/>
  <c r="G182" i="1" s="1"/>
  <c r="E179" i="1"/>
  <c r="F179" i="1" s="1"/>
  <c r="G179" i="1" s="1"/>
  <c r="E186" i="1"/>
  <c r="E176" i="1"/>
  <c r="F176" i="1" s="1"/>
  <c r="G176" i="1" s="1"/>
  <c r="E181" i="1"/>
  <c r="F181" i="1" s="1"/>
  <c r="G181" i="1" s="1"/>
  <c r="E194" i="1"/>
  <c r="F194" i="1" s="1"/>
  <c r="G194" i="1" s="1"/>
  <c r="E183" i="1"/>
  <c r="F183" i="1" s="1"/>
  <c r="G183" i="1" s="1"/>
  <c r="E191" i="1"/>
  <c r="F191" i="1" s="1"/>
  <c r="G191" i="1" s="1"/>
  <c r="E174" i="1"/>
  <c r="E177" i="1"/>
  <c r="F177" i="1" s="1"/>
  <c r="G177" i="1" s="1"/>
  <c r="E180" i="1"/>
  <c r="E184" i="1"/>
  <c r="F184" i="1" s="1"/>
  <c r="G184" i="1" s="1"/>
  <c r="E178" i="1"/>
  <c r="F178" i="1" s="1"/>
  <c r="G178" i="1" s="1"/>
  <c r="E187" i="1"/>
  <c r="F187" i="1" s="1"/>
  <c r="G187" i="1" s="1"/>
  <c r="E170" i="1"/>
  <c r="F170" i="1" s="1"/>
  <c r="G170" i="1" s="1"/>
  <c r="E172" i="1"/>
  <c r="F172" i="1" s="1"/>
  <c r="G172" i="1" s="1"/>
  <c r="E175" i="1"/>
  <c r="F175" i="1" s="1"/>
  <c r="G175" i="1" s="1"/>
  <c r="F180" i="1" l="1"/>
  <c r="G180" i="1" s="1"/>
  <c r="F174" i="1"/>
  <c r="G174" i="1" s="1"/>
  <c r="F186" i="1"/>
  <c r="G186" i="1" s="1"/>
  <c r="F192" i="1"/>
  <c r="G192" i="1" s="1"/>
  <c r="E188" i="1"/>
  <c r="F188" i="1" s="1"/>
  <c r="G188" i="1" s="1"/>
  <c r="E189" i="1"/>
  <c r="F189" i="1" s="1"/>
  <c r="G189" i="1" s="1"/>
  <c r="K161" i="1"/>
  <c r="E171" i="1"/>
  <c r="F171" i="1" s="1"/>
  <c r="G171" i="1" s="1"/>
  <c r="P161" i="1"/>
  <c r="L161" i="1"/>
  <c r="E173" i="1"/>
  <c r="F173" i="1" s="1"/>
  <c r="G173" i="1" s="1"/>
  <c r="E195" i="1"/>
  <c r="F195" i="1" s="1"/>
  <c r="G195" i="1" s="1"/>
  <c r="E193" i="1"/>
  <c r="E196" i="1"/>
  <c r="F196" i="1" s="1"/>
  <c r="G196" i="1" s="1"/>
  <c r="E198" i="1" l="1"/>
  <c r="F193" i="1"/>
  <c r="M161" i="1"/>
  <c r="F198" i="1" l="1"/>
  <c r="G198" i="1" s="1"/>
  <c r="G193" i="1"/>
  <c r="N161" i="1"/>
</calcChain>
</file>

<file path=xl/sharedStrings.xml><?xml version="1.0" encoding="utf-8"?>
<sst xmlns="http://schemas.openxmlformats.org/spreadsheetml/2006/main" count="542" uniqueCount="223">
  <si>
    <r>
      <t xml:space="preserve">1. Se tienen incluyen los estudiantes en estado "MATRICULADO" de Preescolar (-2, -1, 0) hasta grado undécimo + Aceleración de Aprendizaje. </t>
    </r>
    <r>
      <rPr>
        <b/>
        <sz val="14"/>
        <color rgb="FFFF0000"/>
        <rFont val="Aptos Narrow"/>
        <family val="2"/>
        <scheme val="minor"/>
      </rPr>
      <t>No se incluyen ciclos nocturnos.</t>
    </r>
    <r>
      <rPr>
        <sz val="14"/>
        <color theme="1"/>
        <rFont val="Aptos Narrow"/>
        <family val="2"/>
        <scheme val="minor"/>
      </rPr>
      <t xml:space="preserve"> 
2. El dato de PROYECCIÓN corresponde a los cupos proyectados siempre y cuando sea igual o mayor al número de estudiantes atendidos en el momento de realizar la proyección de cupos.
</t>
    </r>
    <r>
      <rPr>
        <i/>
        <u/>
        <sz val="12"/>
        <color theme="1"/>
        <rFont val="Aptos Narrow"/>
        <family val="2"/>
        <scheme val="minor"/>
      </rPr>
      <t>Elaboró: Edwin José García Durán - Cobertura Educativa</t>
    </r>
  </si>
  <si>
    <t>SUBREGIÓN</t>
  </si>
  <si>
    <t>MUNICIPIO</t>
  </si>
  <si>
    <t>DANE</t>
  </si>
  <si>
    <t>INSTITUCIÓN EDUCATIVA</t>
  </si>
  <si>
    <t>PROYECCIÓN</t>
  </si>
  <si>
    <t>MAT_CIERRE_2024</t>
  </si>
  <si>
    <t>MAT_VS_PROY</t>
  </si>
  <si>
    <t>PORCENTAJE_↑</t>
  </si>
  <si>
    <t>REPORTE_ANTERIOR</t>
  </si>
  <si>
    <t>AVANCE_MAT</t>
  </si>
  <si>
    <t>DIFERENCIA_PROYECCIÓN</t>
  </si>
  <si>
    <t>REDUCCIÓN_MATRÍCULA</t>
  </si>
  <si>
    <t>% Reducción</t>
  </si>
  <si>
    <t>% del total</t>
  </si>
  <si>
    <t>% AVANCE</t>
  </si>
  <si>
    <t>Columna1</t>
  </si>
  <si>
    <t>VARIABLES</t>
  </si>
  <si>
    <t>DESCRIPCIÓN</t>
  </si>
  <si>
    <t>NORTE</t>
  </si>
  <si>
    <t>FUNDACIÓN</t>
  </si>
  <si>
    <t>INSTITUCION EDUCATIVA DEPARTAMENTAL FRANCISCO DE PAULA SANTANDER</t>
  </si>
  <si>
    <t>PROYECCIÓN*</t>
  </si>
  <si>
    <t>Matrícula de Preescolar a undécimo proyectada en 2024 por las Instituciones Educativas</t>
  </si>
  <si>
    <t>SUR</t>
  </si>
  <si>
    <t>PIJIÑO DEL CARMEN</t>
  </si>
  <si>
    <t>INSTITUCION EDUCATIVA TECNICO DEPARTAMENTAL DE CABRERA</t>
  </si>
  <si>
    <t>Relaciona los estudiantes atendidos al cierre de la vigencia 2024</t>
  </si>
  <si>
    <t>ARACATACA</t>
  </si>
  <si>
    <t>INSTITUCION EDUCATIVA DEPARTAMENTAL JOHN F. KENNEDY</t>
  </si>
  <si>
    <t>Resulta de restar a la proyección realizada la Matrícula de cierre 2024</t>
  </si>
  <si>
    <t>RIO</t>
  </si>
  <si>
    <t>SITIONUEVO</t>
  </si>
  <si>
    <t>INSTITUCION EDUCATIVA DEPARTAMENTAL RURAL DE PALERMO</t>
  </si>
  <si>
    <t>Porcentaje de incremento de matrícula proyectada por las Instituciones Educativas</t>
  </si>
  <si>
    <t>CENTRO</t>
  </si>
  <si>
    <t>ARIGUANÍ</t>
  </si>
  <si>
    <t>INSTITUCION EDUCATIVA DEPARTAMENTAL TECNICA AGROPECUARIA CARMEN DE ARIGUANI</t>
  </si>
  <si>
    <t>Estudiantes de Preescolar a undécimo matriculados en el reporte anterior</t>
  </si>
  <si>
    <t>SABANAS DE SAN ANGEL</t>
  </si>
  <si>
    <t>INSTITUCION EDUCATIVA DEPARTAMENTAL FLORES DE MARIA</t>
  </si>
  <si>
    <t>Estudiantes de Preescolar a undécimo matriculados a la fecha de corte</t>
  </si>
  <si>
    <t>ZONA BANANERA</t>
  </si>
  <si>
    <t>INSTITUCION EDUCATIVA ETNOEDUCATIVA DEPARTAMENTAL TUCURINCA</t>
  </si>
  <si>
    <t>FALTANTES</t>
  </si>
  <si>
    <t>Número de estudiantes pendientes por matrícula para cumplir la meta</t>
  </si>
  <si>
    <t>PUEBLOVIEJO</t>
  </si>
  <si>
    <t>INSTITUCION EDUCATIVA DEPARTAMENTAL SAN JUAN DE PALOS PRIETOS</t>
  </si>
  <si>
    <t>Porcentaje de avance de cumpliento de la meta de proyección</t>
  </si>
  <si>
    <t>INSTITUCION EDUCATIVA DEPARTAMENTAL RURAL EL BRILLANTE</t>
  </si>
  <si>
    <t xml:space="preserve">*Cuando la Institución proyectó un valor inferior al número de estudiantes atendidos al cierre de la vigencia 2024 se toma como meta este último dato </t>
  </si>
  <si>
    <t>PIVIJAY</t>
  </si>
  <si>
    <t>INSTITUCION EDUCATIVA DEPARTAMENTAL AGROPECUARIA NUESTRA SEÑORA DE LAS MERCEDES</t>
  </si>
  <si>
    <t>REMOLINO</t>
  </si>
  <si>
    <t>INSTITUCION EDUCATIVA DEPARTAMENTAL JUAN MANUEL RUDAS</t>
  </si>
  <si>
    <t>SAN SEBASTIÁN DE BUENAVISTA</t>
  </si>
  <si>
    <t>INSTITUCION EDUCATIVA DEPARTAMENTAL LAS MERCEDES</t>
  </si>
  <si>
    <t>Colores de la columna de avance</t>
  </si>
  <si>
    <t>EL RETÉN</t>
  </si>
  <si>
    <t>INSTITUCION EDUCATIVA DEPARTAMENTAL SAN JUAN  BAUTISTA</t>
  </si>
  <si>
    <t>%</t>
  </si>
  <si>
    <t>Avance menor a 80%</t>
  </si>
  <si>
    <t>INSTITUCION EDUCATIVA DEPARTAMENTAL FUNDACION</t>
  </si>
  <si>
    <t>Igual o mayor de  80% y menor de 90%</t>
  </si>
  <si>
    <t>EL BANCO</t>
  </si>
  <si>
    <t>INSTITUCION EDUCATIVA DEPARTAMENTAL ROBERTO ROBLES DE ALGARROBAL</t>
  </si>
  <si>
    <t>Igual o mayor de  90% y menor de 95%</t>
  </si>
  <si>
    <t>INSTITUCION EDUCATIVA DEPARTAMENTAL RURAL DE MEDIA LUNA</t>
  </si>
  <si>
    <t>Igual o mayor de  95% y menor de 100%</t>
  </si>
  <si>
    <t>INSTITUCION EDUCATIVA DEPARTAMENTAL RURAL DE PALMIRA</t>
  </si>
  <si>
    <t>Igual o mayor de 100%</t>
  </si>
  <si>
    <t>ALGARROBO</t>
  </si>
  <si>
    <t>INSTITUCION EDUCATIVA DEPARTAMENTAL ALGARROBO</t>
  </si>
  <si>
    <t>CHIBOLO</t>
  </si>
  <si>
    <t>INSTITUCION EDUCATIVA DEPARTAMENTAL TECNICA FRANCISCO JOSE DE CALDAS</t>
  </si>
  <si>
    <t>INSTITUCION EDUCATIVA DEPARTAMENTAL PABLO NIEBLES DE GUAYABAL</t>
  </si>
  <si>
    <t>INSTITUCION EDUCATIVA DEPARTAMENTAL ROQUE DE LOS RIOS VALLE</t>
  </si>
  <si>
    <t>INSTITUCION EDUCATIVA DEPARTAMENTAL LICEO PIVIJAY</t>
  </si>
  <si>
    <t>INSTITUCION EDUCATIVA DEPARTAMENTAL RURAL RITA CUELLO DE VANEGAS</t>
  </si>
  <si>
    <t>CERRO SAN ANTONIO</t>
  </si>
  <si>
    <t>INSTITUCION EDUCATIVA DEPARTAMENTAL DE BASICA Y MEDIA SAN ANTONIO</t>
  </si>
  <si>
    <t>INSTITUCION EDUCATIVA DEPARTAMENTAL FOSSY MARCOS MARIA</t>
  </si>
  <si>
    <t>NUEVA GRANADA</t>
  </si>
  <si>
    <t>INSTITUCION EDUCATIVA DEPARTAMENTAL TECNICA NUEVA GRANADA</t>
  </si>
  <si>
    <t>CONCORDIA</t>
  </si>
  <si>
    <t>INSTITUCION EDUCATIVA DEPARTAMENTAL LUZ MARINA CABALLERO</t>
  </si>
  <si>
    <t>INSTITUCION EDUCATIVA DEPARTAMENTAL JOSE BENITO VIVES DE ANDREIS</t>
  </si>
  <si>
    <t>SANTA ANA</t>
  </si>
  <si>
    <t>INSTITUCION EDUCATIVA DEPARTAMENTAL MARIA AUXILIADORA</t>
  </si>
  <si>
    <t>INSTITUCION EDUCATIVA DEPARTAMENTAL JOSE BENITO BARROS PALOMINO</t>
  </si>
  <si>
    <t>INSTITUCION EDUCATIVA DEPARTAMENTAL AGROPECUARIA JOSE MARIA HERRERA</t>
  </si>
  <si>
    <t>INSTITUCION EDUCATIVA DEPARTAMENTAL RURAL DE BUENOS AIRES</t>
  </si>
  <si>
    <t>EL PIÑON</t>
  </si>
  <si>
    <t>INSTITUCION EDUCATIVA DEPARTAMENTAL AGRICOLA DEL PIÑON</t>
  </si>
  <si>
    <t>INSTITUCION EDUCATIVA ETNOEDUCATIVA  DEPARTAMENTAL MACONDO</t>
  </si>
  <si>
    <t>INSTITUCION EDUCATIVA DEPARTAMENTAL SANTA TERESA DE JESUS</t>
  </si>
  <si>
    <t>TENERIFE</t>
  </si>
  <si>
    <t>INSTITUCION EDUCATIVA TECNICO DEPARTAMENTAL SIMON BOLIVAR</t>
  </si>
  <si>
    <t>INSTITUCION EDUCATIVA DEPARTAMENTAL DE BASICA Y MEDIA DE CONCORDIA</t>
  </si>
  <si>
    <t>INSTITUCION EDUCATIVA DEPARTAMENTAL COLOMBIA</t>
  </si>
  <si>
    <t>INSTITUCION EDUCATIVA DEPARTAMENTAL DE TRONCOSO</t>
  </si>
  <si>
    <t>INSTITUCION EDUCATIVA DEPARTAMENTAL ALBERTO CABALLERO DE MONTE RUBIO</t>
  </si>
  <si>
    <t>INSTITUCION ETNOEDUCATIVA DEPARTAMENTAL DE SOPLADOR</t>
  </si>
  <si>
    <t>GUAMAL</t>
  </si>
  <si>
    <t>INSTITUCION EDUCATIVA DEPARTAMENTAL RURAL SAN PEDRO APOSTOL LAS FLORES</t>
  </si>
  <si>
    <t>INSTITUCION EDUCATIVA DEPARTAMENTAL SAN JUDAS TADEO</t>
  </si>
  <si>
    <t>INSTITUCION EDUCATIVA DEPARTAMENTAL TERCERA MIXTA</t>
  </si>
  <si>
    <t>INSTITUCION EDUCATIVA DEPARTAMENTAL ARCESIO CALIZ AMADOR</t>
  </si>
  <si>
    <t>INSTITUCION EDUCATIVA DEPARTAMENTAL RURAL MARIA AUXILIADORA</t>
  </si>
  <si>
    <t>INSTITUCION EDUCATIVA TECNICA DEPARTAMENTAL RAFAEL JIMENEZ ALTAHONA</t>
  </si>
  <si>
    <t>INSTITUCION EDUCATIVA DEPARTAMENTAL SAGRADO CORAZON DE JESUS</t>
  </si>
  <si>
    <t>INSTITUCION EDUCATIVA DEPARTAMENTAL SAN JOSE DE KENNEDY</t>
  </si>
  <si>
    <t>INSTITUCION EDUCATIVA DEPARTAMENTAL PIJIÑO DEL CARMEN</t>
  </si>
  <si>
    <t>INSTITUCION EDUCATIVA DEPARTAMENTAL RURAL TASAJERA</t>
  </si>
  <si>
    <t>PLATO</t>
  </si>
  <si>
    <t>INSTITUCION EDUCATIVA TECNICO DEPARTAMENTAL GABRIEL ESCOBAR BALLESTAS</t>
  </si>
  <si>
    <t>INSTITUCION EDUCATIVA DEPARTAMENTAL LA CANDELARIA</t>
  </si>
  <si>
    <t>ZAPAYÁN</t>
  </si>
  <si>
    <t>INSTITUCION EDUCATIVA DEPARTAMENTAL LICEO ZAPAYAN</t>
  </si>
  <si>
    <t>INSTITUCION EDUCATIVA DEPARTAMENTAL RURAL ENRIQUE QUINTERO JAIMES</t>
  </si>
  <si>
    <t>INSTITUCION EDUCATIVA DEPARTAMENTAL JUANA ARIAS DE BENAVIDES</t>
  </si>
  <si>
    <t>INSTITUCION EDUCATIVA DEPARTAMENTAL CANDELARIA</t>
  </si>
  <si>
    <t>INSTITUCION EDUCATIVA DEPARTAMENTAL SIERRA NEVADA DE SANTA MARTA</t>
  </si>
  <si>
    <t>INSTITUCION EDUCATIVA DEPARTAMENTAL PESTALOZZI</t>
  </si>
  <si>
    <t>INSTITUCION EDUCATIVA DEPARTAMENTAL RURAL LUIS MILLAN VARGAS</t>
  </si>
  <si>
    <t>INSTITUCION EDUCATIVA DEPARTAMENTAL ETNOEDUCATIVA SANTA ROSALIA</t>
  </si>
  <si>
    <t>PEDRAZA</t>
  </si>
  <si>
    <t>INSTITUCION EDUCATIVA DEPARTAMENTAL TECNICA AGROECOLOGICA JOSE DADUL</t>
  </si>
  <si>
    <t>INSTITUCION ETNOEDUCATIVA DEPARTAMENTAL RURAL GUILLERMO ALVAREZ</t>
  </si>
  <si>
    <t>INSTITUCION EDUCATIVA DEPARTAMENTAL SAN JOSE DE SAN FERNANDO</t>
  </si>
  <si>
    <t>INSTITUCION EDUCATIVA DEPARTAMENTAL MANUEL SALVADOR MEZA CAMARGO</t>
  </si>
  <si>
    <t>INSTITUCION EDUCATIVA DEPARTAMENTAL NICOLAS MEJIA MENDEZ</t>
  </si>
  <si>
    <t>INSTITUCION EDUCATIVA DEPARTAMENTAL BIENVENIDO RODRIGUEZ</t>
  </si>
  <si>
    <t>INSTITUCION EDUCATIVA DEPARTAMENTAL RURAL LA RINCONADA</t>
  </si>
  <si>
    <t>INSTITUCION EDUCATIVA DEPARTAMENTAL MARIA ALFARO DE OSPINO</t>
  </si>
  <si>
    <t>INSTITUCION EDUCATIVA DEPARTAMENTAL HUMBERTO VELAZQUEZ GARCIA</t>
  </si>
  <si>
    <t>INSTITUCION EDUCATIVA DEPARTAMENTAL ALFONSO LOPEZ</t>
  </si>
  <si>
    <t>SANTA BÁRBARA DE PINTO</t>
  </si>
  <si>
    <t>INSTITUCION EDUCATIVA DEPARTAMENTAL NUESTRA SEÑORA DEL CARMEN</t>
  </si>
  <si>
    <t>INSTITUCION EDUCATIVA TECNICA DEPARTAMENTAL DE PINTO GILMA ROYERO SOLANO</t>
  </si>
  <si>
    <t>INSTITUCION EDUCATIVA DEPARTAMENTAL LORENCITA VILLEGAS DE SANTOS</t>
  </si>
  <si>
    <t>INSTITUCION EDUCATIVA DEPARTAMENTAL ELECTO CALIZ MARTINEZ</t>
  </si>
  <si>
    <t>INSTITUCION EDUCATIVA DEPARTAMENTAL CELINDA MEJIA LOPEZ</t>
  </si>
  <si>
    <t>SALAMINA</t>
  </si>
  <si>
    <t>INSTITUCION EDUCATIVA DEPARTAMENTAL DE SALAMINA</t>
  </si>
  <si>
    <t>INSTITUCION EDUCATIVA DEPARTAMENTAL ELVIA VIZCAINO DE TODARO</t>
  </si>
  <si>
    <t>INSTITUCION EDUCATIVA DEPARTAMENTAL AGROPECUARIA OTILIA MENA ALVAREZ</t>
  </si>
  <si>
    <t>INSTITUCION EDUCATIVA DEPARTAMENTAL LICEO ARIGUANI</t>
  </si>
  <si>
    <t>INSTITUCION EDUCATIVA DEPARTAMENTAL EUCLIDES LIZARAZO</t>
  </si>
  <si>
    <t>INSTITUCION EDUCATIVA DEPARTAMENTAL SABANAS</t>
  </si>
  <si>
    <t>INSTITUCION EDUCATIVA DEPARTAMENTAL RURAL SAN VALENTIN</t>
  </si>
  <si>
    <t>INSTITUCION EDUCATIVA DEPARTAMENTAL GABRIEL GARCIA MARQUEZ DE ARACATACA</t>
  </si>
  <si>
    <t>SAN ZENÓN</t>
  </si>
  <si>
    <t>INSTITUCION EDUCATIVA DEPARTAMENTAL TOMAS HERRERA CANTILLO</t>
  </si>
  <si>
    <t>INSTITUCION EDUCATIVA DEPARTAMENTAL JOSE DE LA PAZ VANEGAS ORTIZ</t>
  </si>
  <si>
    <t>INSTITUCION EDUCATIVA DEPARTAMENTAL DE BOMBA</t>
  </si>
  <si>
    <t>INSTITUCION EDUCATIVA DEPARTAMENTAL ANTONIO BRUJES CARMONA</t>
  </si>
  <si>
    <t>INSTITUCION EDUCATIVA DEPARTAMENTAL DE BASICA Y MEDIA SANTA CRUZ DE BALSAMO</t>
  </si>
  <si>
    <t>INSTITUCION EDUCATIVA DEPARTAMENTAL LICEO SANTANDER</t>
  </si>
  <si>
    <t>INSTITUCION EDUCATIVA DEPARTAMENTAL SAN JOSE</t>
  </si>
  <si>
    <t>INSTITUCION EDUCATIVA DEPARTAMENTAL EXTERNADO MIXTO</t>
  </si>
  <si>
    <t>INSTITUCION EDUCATIVA DEPARTAMENTAL THELMA ROSA AREVALO</t>
  </si>
  <si>
    <t>INSTITUCION EDUCATIVA DEPARTAMENTAL CIUDAD PERDIDA</t>
  </si>
  <si>
    <t>INSTITUCION EDUCATIVA DEPARTAMENTAL ETNOEDUCATIVO Y PLURICULTURAL GUMMAKU</t>
  </si>
  <si>
    <t>INSTITUCION EDUCATIVA DEPARTAMENTAL SIMON BOLIVAR</t>
  </si>
  <si>
    <t>INSTITUCION EDUCATIVA DEPARTAMENTAL 23 DE FEBRERO</t>
  </si>
  <si>
    <t>INSTITUCION EDUCATIVA DEPARTAMENTAL LUIS CARLOS GALAN SARMIENTO</t>
  </si>
  <si>
    <t>INSTITUCION EDUCATIVA TECNICA DEPARTAMENTAL DE GERMANIA</t>
  </si>
  <si>
    <t>INSTITUCION EDUCATIVA DEPARTAMENTAL CIENAGUETA</t>
  </si>
  <si>
    <t>INSTITUCION EDUCATIVA DEPARTAMENTAL VICTOR CAMARGO ALVAREZ</t>
  </si>
  <si>
    <t>INSTITUCION EDUCATIVA DEPARTAMENTAL RURAL SAGRADO CORAZON DE JESUS</t>
  </si>
  <si>
    <t>INSTITUCION EDUCATIVA DEPARTAMENTAL DAGOBERTO OROZCO BORJA</t>
  </si>
  <si>
    <t>INSTITUCION EDUCATIVA DEPARTAMENTAL DE CARRETO</t>
  </si>
  <si>
    <t>INSTITUCION EDUCATIVA DEPARTAMENTAL RURAL DE JANEIRO</t>
  </si>
  <si>
    <t>INSTITUCION EDUCATIVA INDIGENA Y PLURICULTURAL KANKAWARWA</t>
  </si>
  <si>
    <t>INSTITUCION EDUCATIVA DEPARTAMENTAL RURAL CANTAGALLAR</t>
  </si>
  <si>
    <t>INSTITUCION EDUCATIVA DEPARTAMENTAL OSCAR PISCIOTTI NUMA</t>
  </si>
  <si>
    <t>INSTITUCION EDUCATIVA DEPARTAMENTAL ARMANDO ESTRADA FLOREZ</t>
  </si>
  <si>
    <t>INSTITUCION EDUCATIVA DEPARTAMENTAL RURAL SILVIA COTES DE BISWELL</t>
  </si>
  <si>
    <t>CENTRO EDUCATIVO DEPARTAMENTAL SAN ANTONIO</t>
  </si>
  <si>
    <t>INSTITUCION EDUCATIVA DEPARTAMENTAL GERARDO VALENCIA CANO</t>
  </si>
  <si>
    <t>INSTITUCION EDUCATIVA DEPARTAMENTAL RURAL DE NIÑAS ISLA DEL ROSARIO</t>
  </si>
  <si>
    <t>INSTITUCION EDUCATIVA DEPARTAMENTAL SAN JOSE DE PUEBLO VIEJO</t>
  </si>
  <si>
    <t>INSTITUCION EDUCATIVA DEPARTAMENTAL TECNICA AGROPECUARIA BENJAMIN HERRERA</t>
  </si>
  <si>
    <t>INSTITUCION EDUCATIVA DEPARTAMENTAL AGROPECUARIA URBANO MOLINA CASTRO</t>
  </si>
  <si>
    <t>INSTITUCION EDUCATIVA DEPARTAMENTAL SAN PABLO</t>
  </si>
  <si>
    <t>INSTITUCION EDUCATIVA DEPARTAMENTAL AGOPECUARIA JUAN FRANCISCO OSPINA</t>
  </si>
  <si>
    <t>INSTITUCION EDUCATIVA DEPARTAMENTAL ANUAR RIVERA JATTAR</t>
  </si>
  <si>
    <t>INSTITUCION EDUCATIVA DEPARTAMENTAL ROSA CORTINA HERNANDEZ</t>
  </si>
  <si>
    <t>INSTITUCION EDUCATIVA DEPARTAMENTAL DE RICAURTE</t>
  </si>
  <si>
    <t>INSTITUCION EDUCATIVA DEPARTAMENTAL JOSEFA MARIA ROMERO DE LA CRUZ</t>
  </si>
  <si>
    <t>INSTITUCION EDUCATIVA DEPARTAMENTAL RODRIGO VIVES DE ANDREIS</t>
  </si>
  <si>
    <t>INSTITUCION EDUCATIVA DEPARTAMENTAL MARIA INMACULADA</t>
  </si>
  <si>
    <t>INSTITUCION EDUCATIVA DEPARTAMENTAL EL HORNO</t>
  </si>
  <si>
    <t>INSTITUCION EDUCATIVA DEPARTAMENTAL RURAL NUESTRA SEÑORA DEL ROSARIO</t>
  </si>
  <si>
    <t>INSTITUCION EDUCATIVA DEPARTAMENTAL  BALDOMERO SANIN CANO</t>
  </si>
  <si>
    <t>INSTITUCION ETNOEDUCATIVA DEPARTAMENTAL ETTE ENNAKA</t>
  </si>
  <si>
    <t>INSTITUCION EDUCATIVA DEPARTAMENTAL SANTA ROSA DE LIMA</t>
  </si>
  <si>
    <t>INSTITUCION EDUCATIVA DEPARTAMENTAL PEDRO DE HEREDIA</t>
  </si>
  <si>
    <t>INSTITUCION EDUCATIVA TECNICA DEPARTAMENTAL AGROAMBIENTAL SAN JOSE</t>
  </si>
  <si>
    <t>INSTITUCION EDUCATIVA DEPARTAMENTAL ANDRES DIAZ VENERO DE LEIVA</t>
  </si>
  <si>
    <t>INSTITUCION EDUCATIVA DEPARTAMENTAL CERRO BLANCO</t>
  </si>
  <si>
    <t>INSTITUCION ETNOEDUCATIVA DEPARTAMENTAL MITSILOU CAMPBELL</t>
  </si>
  <si>
    <t>INSTITUCION EDUCATIVA DEPARTAMENTAL LOMA DEL BALSAMO</t>
  </si>
  <si>
    <t>INSTITUCION EDUCATIVA DEPARTAMENTAL DE GUAIMARO</t>
  </si>
  <si>
    <t>INSTITUCION EDUCATIVA DEPARTAMENTAL JOSE DE LA LUZ MARTINEZ</t>
  </si>
  <si>
    <t>INSTITUCION EDUCATIVA DEPARTAMENTAL NESTOR RANGEL ALFARO</t>
  </si>
  <si>
    <t>INSTITUCION EDUCATIVA DEPARTAMENTAL RAFAEL NUÑEZ</t>
  </si>
  <si>
    <t>INSTITUCION EDUCATIVA DEPARTAMENTAL RURAL SANTA MARIA</t>
  </si>
  <si>
    <t>INSTITUCION EDUCATIVA DEPARTAMENTAL ANAXIMENES TORRES OSPINO</t>
  </si>
  <si>
    <t>INSTITUCION EDUCATIVA DEPARTAMENTAL DE LA PACHA</t>
  </si>
  <si>
    <t>INSTITUCION EDUCATIVA DEPARTAMENTAL CAÑO DE AGUAS</t>
  </si>
  <si>
    <t>INSTITUCION EDUCATIVA DEPARTAMENTAL SANTA INES</t>
  </si>
  <si>
    <t>INSTITUCION EDUCATIVA DEPARTAMENTAL GILBERTO ACUÑA RANGEL</t>
  </si>
  <si>
    <t>INSTITUCION EDUCATIVA DEPARTAMENTAL REAL DEL OBISPO</t>
  </si>
  <si>
    <t>INSTITUCION EDUCATIVA DEPARTAMENTAL RURAL SAN MARTIN DE LOBA</t>
  </si>
  <si>
    <t>INSTITUCION EDUCATIVA DEPARTAMENTAL EL CONSUELO</t>
  </si>
  <si>
    <t>Total</t>
  </si>
  <si>
    <t>MATRÍCULA</t>
  </si>
  <si>
    <t>REDUCCIÓN</t>
  </si>
  <si>
    <t>PORCENTAJE</t>
  </si>
  <si>
    <t>MAGDALENA</t>
  </si>
  <si>
    <r>
      <rPr>
        <b/>
        <sz val="14"/>
        <color theme="1"/>
        <rFont val="Aptos Narrow"/>
        <family val="2"/>
        <scheme val="minor"/>
      </rPr>
      <t>AVANCE DE MATRÍCULA</t>
    </r>
    <r>
      <rPr>
        <sz val="14"/>
        <color theme="1"/>
        <rFont val="Aptos Narrow"/>
        <family val="2"/>
        <scheme val="minor"/>
      </rPr>
      <t xml:space="preserve">
</t>
    </r>
    <r>
      <rPr>
        <b/>
        <sz val="14"/>
        <color rgb="FFFF0000"/>
        <rFont val="Aptos Narrow"/>
        <family val="2"/>
        <scheme val="minor"/>
      </rPr>
      <t>FECHA DE CORTE: 29/10/2025</t>
    </r>
    <r>
      <rPr>
        <sz val="14"/>
        <color theme="1"/>
        <rFont val="Aptos Narrow"/>
        <family val="2"/>
        <scheme val="minor"/>
      </rPr>
      <t xml:space="preserve">
Para tener en cuenta: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</si>
</sst>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%"/>
    <numFmt numFmtId="166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i/>
      <u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9" fontId="0" fillId="0" borderId="0" xfId="2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164" fontId="0" fillId="0" borderId="0" xfId="2" applyNumberFormat="1" applyFont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" fontId="7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9" fontId="7" fillId="0" borderId="2" xfId="2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0" borderId="15" xfId="0" applyBorder="1" applyProtection="1">
      <protection hidden="1"/>
    </xf>
    <xf numFmtId="1" fontId="0" fillId="0" borderId="15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9" fontId="0" fillId="0" borderId="15" xfId="2" applyFont="1" applyFill="1" applyBorder="1" applyAlignment="1" applyProtection="1">
      <alignment horizontal="center"/>
      <protection hidden="1"/>
    </xf>
    <xf numFmtId="1" fontId="0" fillId="0" borderId="15" xfId="2" applyNumberFormat="1" applyFont="1" applyFill="1" applyBorder="1" applyAlignment="1" applyProtection="1">
      <alignment horizontal="center"/>
      <protection hidden="1"/>
    </xf>
    <xf numFmtId="1" fontId="0" fillId="0" borderId="16" xfId="0" applyNumberFormat="1" applyBorder="1" applyAlignment="1" applyProtection="1">
      <alignment horizontal="center"/>
      <protection hidden="1"/>
    </xf>
    <xf numFmtId="10" fontId="0" fillId="0" borderId="16" xfId="2" applyNumberFormat="1" applyFont="1" applyBorder="1" applyAlignment="1" applyProtection="1">
      <alignment horizontal="center"/>
      <protection hidden="1"/>
    </xf>
    <xf numFmtId="164" fontId="2" fillId="0" borderId="16" xfId="2" applyNumberFormat="1" applyFont="1" applyBorder="1" applyAlignment="1" applyProtection="1">
      <alignment horizontal="center"/>
      <protection hidden="1"/>
    </xf>
    <xf numFmtId="0" fontId="2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1" fontId="0" fillId="0" borderId="14" xfId="0" applyNumberFormat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9" fontId="0" fillId="0" borderId="14" xfId="2" applyFont="1" applyFill="1" applyBorder="1" applyAlignment="1" applyProtection="1">
      <alignment horizontal="center"/>
      <protection hidden="1"/>
    </xf>
    <xf numFmtId="1" fontId="0" fillId="0" borderId="14" xfId="2" applyNumberFormat="1" applyFont="1" applyFill="1" applyBorder="1" applyAlignment="1" applyProtection="1">
      <alignment horizontal="center"/>
      <protection hidden="1"/>
    </xf>
    <xf numFmtId="1" fontId="0" fillId="0" borderId="17" xfId="0" applyNumberFormat="1" applyBorder="1" applyAlignment="1" applyProtection="1">
      <alignment horizontal="center"/>
      <protection hidden="1"/>
    </xf>
    <xf numFmtId="10" fontId="0" fillId="0" borderId="17" xfId="2" applyNumberFormat="1" applyFont="1" applyBorder="1" applyAlignment="1" applyProtection="1">
      <alignment horizontal="center"/>
      <protection hidden="1"/>
    </xf>
    <xf numFmtId="164" fontId="2" fillId="0" borderId="17" xfId="2" applyNumberFormat="1" applyFont="1" applyBorder="1" applyAlignment="1" applyProtection="1">
      <alignment horizontal="center"/>
      <protection hidden="1"/>
    </xf>
    <xf numFmtId="10" fontId="0" fillId="3" borderId="17" xfId="2" applyNumberFormat="1" applyFont="1" applyFill="1" applyBorder="1" applyAlignment="1" applyProtection="1">
      <alignment horizontal="center"/>
      <protection hidden="1"/>
    </xf>
    <xf numFmtId="9" fontId="8" fillId="0" borderId="18" xfId="2" applyFont="1" applyBorder="1" applyAlignment="1" applyProtection="1">
      <alignment horizontal="left" vertical="center" wrapText="1"/>
      <protection hidden="1"/>
    </xf>
    <xf numFmtId="9" fontId="8" fillId="0" borderId="19" xfId="2" applyFont="1" applyBorder="1" applyAlignment="1" applyProtection="1">
      <alignment horizontal="left" vertical="center" wrapText="1"/>
      <protection hidden="1"/>
    </xf>
    <xf numFmtId="9" fontId="8" fillId="0" borderId="16" xfId="2" applyFont="1" applyBorder="1" applyAlignment="1" applyProtection="1">
      <alignment horizontal="left" vertical="center" wrapText="1"/>
      <protection hidden="1"/>
    </xf>
    <xf numFmtId="9" fontId="8" fillId="0" borderId="20" xfId="2" applyFont="1" applyBorder="1" applyAlignment="1" applyProtection="1">
      <alignment horizontal="left" vertical="center" wrapText="1"/>
      <protection hidden="1"/>
    </xf>
    <xf numFmtId="0" fontId="9" fillId="0" borderId="17" xfId="0" applyFont="1" applyBorder="1" applyAlignment="1" applyProtection="1">
      <alignment horizontal="center"/>
      <protection hidden="1"/>
    </xf>
    <xf numFmtId="0" fontId="9" fillId="0" borderId="21" xfId="0" applyFont="1" applyBorder="1" applyAlignment="1" applyProtection="1">
      <alignment horizontal="center"/>
      <protection hidden="1"/>
    </xf>
    <xf numFmtId="0" fontId="9" fillId="4" borderId="14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center"/>
      <protection hidden="1"/>
    </xf>
    <xf numFmtId="0" fontId="9" fillId="6" borderId="14" xfId="0" applyFont="1" applyFill="1" applyBorder="1" applyAlignment="1" applyProtection="1">
      <alignment horizontal="center"/>
      <protection hidden="1"/>
    </xf>
    <xf numFmtId="0" fontId="9" fillId="7" borderId="14" xfId="0" applyFont="1" applyFill="1" applyBorder="1" applyAlignment="1" applyProtection="1">
      <alignment horizontal="center"/>
      <protection hidden="1"/>
    </xf>
    <xf numFmtId="165" fontId="2" fillId="0" borderId="17" xfId="2" applyNumberFormat="1" applyFont="1" applyBorder="1" applyAlignment="1" applyProtection="1">
      <alignment horizontal="center"/>
      <protection hidden="1"/>
    </xf>
    <xf numFmtId="0" fontId="0" fillId="0" borderId="22" xfId="0" applyBorder="1" applyProtection="1">
      <protection hidden="1"/>
    </xf>
    <xf numFmtId="43" fontId="10" fillId="0" borderId="0" xfId="0" applyNumberFormat="1" applyFont="1" applyAlignment="1" applyProtection="1">
      <alignment horizontal="center"/>
      <protection hidden="1"/>
    </xf>
    <xf numFmtId="166" fontId="4" fillId="0" borderId="0" xfId="0" applyNumberFormat="1" applyFont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6" fontId="4" fillId="0" borderId="0" xfId="0" applyNumberFormat="1" applyFont="1" applyAlignment="1" applyProtection="1">
      <alignment horizontal="center"/>
      <protection hidden="1"/>
    </xf>
    <xf numFmtId="10" fontId="4" fillId="0" borderId="0" xfId="0" applyNumberFormat="1" applyFont="1" applyAlignment="1" applyProtection="1">
      <alignment horizontal="center"/>
      <protection hidden="1"/>
    </xf>
    <xf numFmtId="10" fontId="10" fillId="0" borderId="0" xfId="0" applyNumberFormat="1" applyFont="1" applyAlignment="1" applyProtection="1">
      <alignment horizontal="center"/>
      <protection hidden="1"/>
    </xf>
    <xf numFmtId="166" fontId="4" fillId="0" borderId="0" xfId="1" applyNumberFormat="1" applyFont="1" applyProtection="1">
      <protection hidden="1"/>
    </xf>
    <xf numFmtId="166" fontId="0" fillId="0" borderId="0" xfId="0" applyNumberFormat="1" applyAlignment="1" applyProtection="1">
      <alignment horizontal="center"/>
      <protection hidden="1"/>
    </xf>
    <xf numFmtId="10" fontId="0" fillId="0" borderId="0" xfId="2" applyNumberFormat="1" applyFont="1" applyAlignment="1" applyProtection="1">
      <alignment horizont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1" fontId="7" fillId="0" borderId="20" xfId="0" applyNumberFormat="1" applyFont="1" applyBorder="1" applyAlignment="1" applyProtection="1">
      <alignment horizontal="center"/>
      <protection hidden="1"/>
    </xf>
    <xf numFmtId="0" fontId="7" fillId="0" borderId="15" xfId="0" applyFont="1" applyBorder="1" applyProtection="1">
      <protection hidden="1"/>
    </xf>
    <xf numFmtId="0" fontId="7" fillId="0" borderId="15" xfId="0" applyFont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9" fontId="7" fillId="0" borderId="0" xfId="2" applyFont="1" applyAlignment="1" applyProtection="1">
      <alignment horizontal="center"/>
      <protection hidden="1"/>
    </xf>
    <xf numFmtId="1" fontId="0" fillId="0" borderId="21" xfId="0" applyNumberFormat="1" applyBorder="1" applyAlignment="1" applyProtection="1">
      <alignment horizontal="center"/>
      <protection hidden="1"/>
    </xf>
    <xf numFmtId="1" fontId="0" fillId="0" borderId="19" xfId="0" applyNumberFormat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10" fontId="0" fillId="0" borderId="18" xfId="2" applyNumberFormat="1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2" xfId="0" applyFont="1" applyBorder="1" applyProtection="1">
      <protection hidden="1"/>
    </xf>
    <xf numFmtId="0" fontId="2" fillId="0" borderId="22" xfId="0" applyFont="1" applyBorder="1" applyAlignment="1" applyProtection="1">
      <alignment horizontal="center"/>
      <protection hidden="1"/>
    </xf>
    <xf numFmtId="10" fontId="2" fillId="0" borderId="18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9" fontId="2" fillId="0" borderId="0" xfId="2" applyFont="1" applyAlignment="1" applyProtection="1">
      <alignment horizontal="center"/>
      <protection hidden="1"/>
    </xf>
    <xf numFmtId="0" fontId="2" fillId="0" borderId="0" xfId="0" applyFont="1" applyProtection="1"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_-* #,##0_-;\-* #,##0_-;_-* &quot;-&quot;??_-;_-@_-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6" formatCode="_-* #,##0_-;\-* #,##0_-;_-* &quot;-&quot;??_-;_-@_-"/>
      <protection locked="1" hidden="1"/>
    </dxf>
    <dxf>
      <protection locked="1" hidden="1"/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830-41F8-9DF0-313504E7DD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(AVANCE_MATRÍCULA_REPORTE!$C$170:$C$173,AVANCE_MATRÍCULA_REPORTE!$C$194:$C$198)</c:f>
              <c:strCache>
                <c:ptCount val="1"/>
                <c:pt idx="0">
                  <c:v>MAGDALENA</c:v>
                </c:pt>
              </c:strCache>
            </c:strRef>
          </c:cat>
          <c:val>
            <c:numRef>
              <c:f>(AVANCE_MATRÍCULA_REPORTE!$G$170:$G$173,AVANCE_MATRÍCULA_REPORTE!$G$194:$G$198)</c:f>
              <c:numCache>
                <c:formatCode>0.00%</c:formatCode>
                <c:ptCount val="1"/>
                <c:pt idx="0">
                  <c:v>1.611170784103115E-3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30-41F8-9DF0-313504E7DD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1243520"/>
        <c:axId val="81255520"/>
      </c:barChart>
      <c:catAx>
        <c:axId val="812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55520"/>
        <c:crosses val="autoZero"/>
        <c:auto val="1"/>
        <c:lblAlgn val="ctr"/>
        <c:lblOffset val="100"/>
        <c:noMultiLvlLbl val="0"/>
      </c:catAx>
      <c:valAx>
        <c:axId val="8125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43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90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(AVANCE_MATRÍCULA_REPORTE!$E$8:$E$12,AVANCE_MATRÍCULA_REPORTE!$E$156:$E$161)</c:f>
              <c:strCache>
                <c:ptCount val="10"/>
                <c:pt idx="0">
                  <c:v>INSTITUCION EDUCATIVA DEPARTAMENTAL FRANCISCO DE PAULA SANTANDER</c:v>
                </c:pt>
                <c:pt idx="1">
                  <c:v>INSTITUCION EDUCATIVA TECNICO DEPARTAMENTAL DE CABRERA</c:v>
                </c:pt>
                <c:pt idx="2">
                  <c:v>INSTITUCION EDUCATIVA DEPARTAMENTAL JOHN F. KENNEDY</c:v>
                </c:pt>
                <c:pt idx="3">
                  <c:v>INSTITUCION EDUCATIVA DEPARTAMENTAL RURAL DE PALERMO</c:v>
                </c:pt>
                <c:pt idx="4">
                  <c:v>INSTITUCION EDUCATIVA DEPARTAMENTAL TECNICA AGROPECUARIA CARMEN DE ARIGUANI</c:v>
                </c:pt>
                <c:pt idx="5">
                  <c:v>INSTITUCION EDUCATIVA DEPARTAMENTAL SANTA INES</c:v>
                </c:pt>
                <c:pt idx="6">
                  <c:v>INSTITUCION EDUCATIVA DEPARTAMENTAL GILBERTO ACUÑA RANGEL</c:v>
                </c:pt>
                <c:pt idx="7">
                  <c:v>INSTITUCION EDUCATIVA DEPARTAMENTAL REAL DEL OBISPO</c:v>
                </c:pt>
                <c:pt idx="8">
                  <c:v>INSTITUCION EDUCATIVA DEPARTAMENTAL RURAL SAN MARTIN DE LOBA</c:v>
                </c:pt>
                <c:pt idx="9">
                  <c:v>INSTITUCION EDUCATIVA DEPARTAMENTAL EL CONSUELO</c:v>
                </c:pt>
              </c:strCache>
            </c:strRef>
          </c:cat>
          <c:val>
            <c:numRef>
              <c:f>(AVANCE_MATRÍCULA_REPORTE!$N$8:$N$12,AVANCE_MATRÍCULA_REPORTE!$N$156:$N$161)</c:f>
              <c:numCache>
                <c:formatCode>0.00%</c:formatCode>
                <c:ptCount val="11"/>
                <c:pt idx="0">
                  <c:v>-0.11851851851851852</c:v>
                </c:pt>
                <c:pt idx="1">
                  <c:v>-8.9820359281437126E-2</c:v>
                </c:pt>
                <c:pt idx="2">
                  <c:v>-0.10276172125883108</c:v>
                </c:pt>
                <c:pt idx="3">
                  <c:v>-0.1048951048951049</c:v>
                </c:pt>
                <c:pt idx="4">
                  <c:v>-7.4999999999999997E-2</c:v>
                </c:pt>
                <c:pt idx="5">
                  <c:v>4.0268456375838924E-2</c:v>
                </c:pt>
                <c:pt idx="6">
                  <c:v>3.1690140845070422E-2</c:v>
                </c:pt>
                <c:pt idx="7">
                  <c:v>4.9418604651162788E-2</c:v>
                </c:pt>
                <c:pt idx="8">
                  <c:v>6.4417177914110432E-2</c:v>
                </c:pt>
                <c:pt idx="9">
                  <c:v>6.6052227342549924E-2</c:v>
                </c:pt>
                <c:pt idx="10">
                  <c:v>-1.4837796711527417E-2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9-4086-82C4-3ACE5B72FA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491628288"/>
        <c:axId val="491627328"/>
      </c:barChart>
      <c:catAx>
        <c:axId val="4916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1627328"/>
        <c:crosses val="autoZero"/>
        <c:auto val="1"/>
        <c:lblAlgn val="ctr"/>
        <c:lblOffset val="100"/>
        <c:noMultiLvlLbl val="0"/>
      </c:catAx>
      <c:valAx>
        <c:axId val="4916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16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42861</xdr:colOff>
      <xdr:row>174</xdr:row>
      <xdr:rowOff>38100</xdr:rowOff>
    </xdr:from>
    <xdr:to>
      <xdr:col>15</xdr:col>
      <xdr:colOff>676274</xdr:colOff>
      <xdr:row>188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A76DF4-C592-4A9F-B071-2527E8E8B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14286</xdr:colOff>
      <xdr:row>189</xdr:row>
      <xdr:rowOff>133350</xdr:rowOff>
    </xdr:from>
    <xdr:to>
      <xdr:col>15</xdr:col>
      <xdr:colOff>676275</xdr:colOff>
      <xdr:row>206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99085B-FE71-48E0-97AE-D6EBE9E45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BERTURA4\Desktop\EDWIN%20JOSE\AVANCE_MATR&#205;CULA_2025\Avance_Matr&#237;cula\REPORTES_PERI&#211;DICOS_NUEVO.xlsx" TargetMode="External"/><Relationship Id="rId1" Type="http://schemas.openxmlformats.org/officeDocument/2006/relationships/externalLinkPath" Target="REPORTES_PERI&#211;DICOS_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ANCE_MATRÍCULA_REPORTE"/>
      <sheetName val="Hoja4"/>
      <sheetName val="Hoja5"/>
      <sheetName val="T-D."/>
      <sheetName val="MAT_GRADOS"/>
      <sheetName val="PROY_GRADOS"/>
      <sheetName val="SEDES"/>
      <sheetName val="ESTABLECIMIENTOS"/>
      <sheetName val="DISPERSIÓN_EDADES"/>
      <sheetName val="MAT_REG_2024"/>
      <sheetName val="CONF_GRUPOS"/>
      <sheetName val="DETALLADO"/>
      <sheetName val="NÓMINA_EST_JORN"/>
      <sheetName val="Hoja1"/>
      <sheetName val="MAT_X_ZONA"/>
      <sheetName val="Sedes (6)"/>
      <sheetName val="Hoja2"/>
    </sheetNames>
    <sheetDataSet>
      <sheetData sheetId="0">
        <row r="8">
          <cell r="E8" t="str">
            <v>INSTITUCION EDUCATIVA DEPARTAMENTAL FRANCISCO DE PAULA SANTANDER</v>
          </cell>
          <cell r="M8">
            <v>-336</v>
          </cell>
          <cell r="N8">
            <v>-0.11851851851851852</v>
          </cell>
        </row>
        <row r="9">
          <cell r="E9" t="str">
            <v>INSTITUCION EDUCATIVA TECNICO DEPARTAMENTAL DE CABRERA</v>
          </cell>
          <cell r="M9">
            <v>-45</v>
          </cell>
          <cell r="N9">
            <v>-8.9820359281437126E-2</v>
          </cell>
        </row>
        <row r="10">
          <cell r="E10" t="str">
            <v>INSTITUCION EDUCATIVA DEPARTAMENTAL JOHN F. KENNEDY</v>
          </cell>
          <cell r="M10">
            <v>-160</v>
          </cell>
          <cell r="N10">
            <v>-0.10276172125883108</v>
          </cell>
        </row>
        <row r="11">
          <cell r="E11" t="str">
            <v>INSTITUCION EDUCATIVA DEPARTAMENTAL RURAL DE PALERMO</v>
          </cell>
          <cell r="M11">
            <v>-210</v>
          </cell>
          <cell r="N11">
            <v>-0.1048951048951049</v>
          </cell>
        </row>
        <row r="12">
          <cell r="E12" t="str">
            <v>INSTITUCION EDUCATIVA DEPARTAMENTAL TECNICA AGROPECUARIA CARMEN DE ARIGUANI</v>
          </cell>
          <cell r="M12">
            <v>-39</v>
          </cell>
          <cell r="N12">
            <v>-7.4999999999999997E-2</v>
          </cell>
        </row>
        <row r="156">
          <cell r="E156" t="str">
            <v>INSTITUCION EDUCATIVA DEPARTAMENTAL SANTA INES</v>
          </cell>
          <cell r="N156">
            <v>4.0268456375838924E-2</v>
          </cell>
        </row>
        <row r="157">
          <cell r="E157" t="str">
            <v>INSTITUCION EDUCATIVA DEPARTAMENTAL GILBERTO ACUÑA RANGEL</v>
          </cell>
          <cell r="N157">
            <v>3.1690140845070422E-2</v>
          </cell>
        </row>
        <row r="158">
          <cell r="E158" t="str">
            <v>INSTITUCION EDUCATIVA DEPARTAMENTAL REAL DEL OBISPO</v>
          </cell>
          <cell r="N158">
            <v>4.9418604651162788E-2</v>
          </cell>
        </row>
        <row r="159">
          <cell r="E159" t="str">
            <v>INSTITUCION EDUCATIVA DEPARTAMENTAL RURAL SAN MARTIN DE LOBA</v>
          </cell>
          <cell r="N159">
            <v>6.4417177914110432E-2</v>
          </cell>
        </row>
        <row r="160">
          <cell r="E160" t="str">
            <v>INSTITUCION EDUCATIVA DEPARTAMENTAL EL CONSUELO</v>
          </cell>
          <cell r="N160">
            <v>6.6052227342549924E-2</v>
          </cell>
        </row>
        <row r="161">
          <cell r="E161" t="str">
            <v xml:space="preserve"> MAGDALENA </v>
          </cell>
          <cell r="N161">
            <v>-1.4837796711527417E-2</v>
          </cell>
        </row>
        <row r="170">
          <cell r="C170" t="str">
            <v>SITIONUEVO</v>
          </cell>
          <cell r="G170">
            <v>-3.8248436103663984E-2</v>
          </cell>
        </row>
        <row r="171">
          <cell r="C171" t="str">
            <v>FUNDACIÓN</v>
          </cell>
          <cell r="G171">
            <v>-3.4149865370723058E-2</v>
          </cell>
        </row>
        <row r="172">
          <cell r="C172" t="str">
            <v>ARACATACA</v>
          </cell>
          <cell r="G172">
            <v>-3.1940441882804996E-2</v>
          </cell>
        </row>
        <row r="173">
          <cell r="C173" t="str">
            <v>EL RETÉN</v>
          </cell>
          <cell r="G173">
            <v>-2.8431028431028432E-2</v>
          </cell>
        </row>
        <row r="194">
          <cell r="C194" t="str">
            <v>ALGARROBO</v>
          </cell>
          <cell r="G194">
            <v>-7.2849537685626227E-3</v>
          </cell>
        </row>
        <row r="195">
          <cell r="C195" t="str">
            <v>PEDRAZA</v>
          </cell>
          <cell r="G195">
            <v>3.2414910858995136E-3</v>
          </cell>
        </row>
        <row r="196">
          <cell r="C196" t="str">
            <v>SAN ZENÓN</v>
          </cell>
          <cell r="G196">
            <v>7.4796747967479675E-3</v>
          </cell>
        </row>
        <row r="197">
          <cell r="C197" t="str">
            <v>TENERIFE</v>
          </cell>
          <cell r="G197">
            <v>1.436067384700359E-2</v>
          </cell>
        </row>
        <row r="198">
          <cell r="C198" t="str">
            <v>MAGDALENA</v>
          </cell>
          <cell r="G198">
            <v>1.611170784103115E-3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6C8E0A-6C7B-40EE-96AE-BAF389A87174}" name="SEGUIMIENTO15" displayName="SEGUIMIENTO15" ref="B7:Q161" totalsRowCount="1" headerRowDxfId="49" dataDxfId="48" totalsRowDxfId="47" headerRowBorderDxfId="46" totalsRowCellStyle="Millares">
  <autoFilter ref="B7:Q160" xr:uid="{67512E72-BB94-4BA6-B4DB-FE25EF0F43C4}"/>
  <sortState xmlns:xlrd2="http://schemas.microsoft.com/office/spreadsheetml/2017/richdata2" ref="B8:Q160">
    <sortCondition ref="N7:N160"/>
  </sortState>
  <tableColumns count="16">
    <tableColumn id="13" xr3:uid="{A2A87ABF-CA98-4AA0-9802-A4B137ABBC90}" name="SUBREGIÓN" dataDxfId="45" totalsRowDxfId="15"/>
    <tableColumn id="1" xr3:uid="{230852B5-66F7-4D1D-9749-4B724915C076}" name="MUNICIPIO" totalsRowLabel="Total" dataDxfId="44" totalsRowDxfId="14"/>
    <tableColumn id="2" xr3:uid="{E5F76366-02CA-4B23-90B4-3F327AFC52FB}" name="DANE" dataDxfId="43" totalsRowDxfId="13"/>
    <tableColumn id="3" xr3:uid="{EDD167DF-09A7-412F-9588-FAEF01CB71B5}" name="INSTITUCIÓN EDUCATIVA" dataDxfId="42" totalsRowDxfId="12"/>
    <tableColumn id="6" xr3:uid="{2D04ED9D-1A15-4921-9B83-FE47679772AC}" name="PROYECCIÓN" totalsRowFunction="sum" dataDxfId="41" totalsRowDxfId="11"/>
    <tableColumn id="11" xr3:uid="{5CE907B4-94F3-4C41-ABEB-1C1C824B33DB}" name="MAT_CIERRE_2024" totalsRowFunction="sum" dataDxfId="40" totalsRowDxfId="10"/>
    <tableColumn id="14" xr3:uid="{CE8BBCBA-FCC2-4502-86E9-87724401622B}" name="MAT_VS_PROY" totalsRowFunction="sum" dataDxfId="39" totalsRowDxfId="9"/>
    <tableColumn id="15" xr3:uid="{62766FD6-48B9-466D-8C74-9563D5B84552}" name="PORCENTAJE_↑" dataDxfId="38" totalsRowDxfId="8" dataCellStyle="Porcentaje"/>
    <tableColumn id="4" xr3:uid="{06CC6E9C-1617-46A3-9300-2BCF3E4040AE}" name="REPORTE_ANTERIOR" totalsRowFunction="sum" dataDxfId="37" totalsRowDxfId="7" dataCellStyle="Porcentaje"/>
    <tableColumn id="7" xr3:uid="{2EE2EA94-1BDD-4C11-8897-E5B6F68310BB}" name="AVANCE_MAT" totalsRowFunction="sum" dataDxfId="36" totalsRowDxfId="6"/>
    <tableColumn id="8" xr3:uid="{BEC46551-2F36-4274-9953-35B960172550}" name="DIFERENCIA_PROYECCIÓN" totalsRowFunction="sum" dataDxfId="35" totalsRowDxfId="5"/>
    <tableColumn id="5" xr3:uid="{32E36E6B-661D-4E16-A6F3-578EA5B8F91E}" name="REDUCCIÓN_MATRÍCULA" totalsRowFunction="sum" dataDxfId="34" totalsRowDxfId="4"/>
    <tableColumn id="12" xr3:uid="{AD597141-B5C5-4FDC-BFA8-FA048EC8AF88}" name="% Reducción" totalsRowFunction="custom" dataDxfId="33" totalsRowDxfId="3" dataCellStyle="Porcentaje">
      <totalsRowFormula>SEGUIMIENTO15[[#Totals],[REDUCCIÓN_MATRÍCULA]]/SEGUIMIENTO15[[#Totals],[REPORTE_ANTERIOR]]</totalsRowFormula>
    </tableColumn>
    <tableColumn id="16" xr3:uid="{EE91C496-280F-4A86-821D-2CA31E86986A}" name="% del total" dataDxfId="32" totalsRowDxfId="2" dataCellStyle="Porcentaje"/>
    <tableColumn id="9" xr3:uid="{A640BF2D-C50E-4F20-B454-EA57F327321A}" name="% AVANCE" totalsRowFunction="average" dataDxfId="31" totalsRowDxfId="1" dataCellStyle="Porcentaje"/>
    <tableColumn id="10" xr3:uid="{8DEB4F5D-3E3D-4471-9F1C-DCA9DE149E38}" name="Columna1" dataDxfId="30" totalsRow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AD48F2-0DE3-4269-A63F-A541DA988E64}" name="Tabla17" displayName="Tabla17" ref="C169:G198" totalsRowCount="1" headerRowDxfId="29" totalsRowDxfId="28" headerRowBorderDxfId="26" tableBorderDxfId="27" totalsRowBorderDxfId="25">
  <autoFilter ref="C169:G197" xr:uid="{392EFF96-5A7A-45A7-A13B-57CFEFD744AE}">
    <filterColumn colId="0">
      <filters>
        <filter val="SALAMINA"/>
      </filters>
    </filterColumn>
  </autoFilter>
  <sortState xmlns:xlrd2="http://schemas.microsoft.com/office/spreadsheetml/2017/richdata2" ref="C170:G197">
    <sortCondition ref="G169:G197"/>
  </sortState>
  <tableColumns count="5">
    <tableColumn id="1" xr3:uid="{02F2738D-104C-4232-AF62-4735CE54068A}" name="MUNICIPIO" totalsRowLabel="MAGDALENA" dataDxfId="23" totalsRowDxfId="24"/>
    <tableColumn id="2" xr3:uid="{446220CF-034A-46A3-AC62-5D1AB78B2C18}" name="REPORTE_ANTERIOR" totalsRowFunction="sum" dataDxfId="22">
      <calculatedColumnFormula>SUMIF(SEGUIMIENTO15[MUNICIPIO],C170,SEGUIMIENTO15[REPORTE_ANTERIOR])</calculatedColumnFormula>
    </tableColumn>
    <tableColumn id="3" xr3:uid="{D2553C0B-0B43-4084-ACBE-DA24F650ABAE}" name="MATRÍCULA" totalsRowFunction="sum" dataDxfId="20" totalsRowDxfId="21">
      <calculatedColumnFormula>SUMIF(SEGUIMIENTO15[MUNICIPIO],C170,SEGUIMIENTO15[AVANCE_MAT])</calculatedColumnFormula>
    </tableColumn>
    <tableColumn id="4" xr3:uid="{6B51B77F-CFB5-4E30-9ACA-C622263E0E34}" name="REDUCCIÓN" totalsRowFunction="sum" dataDxfId="18" totalsRowDxfId="19">
      <calculatedColumnFormula>E170-D170</calculatedColumnFormula>
    </tableColumn>
    <tableColumn id="5" xr3:uid="{1009B195-4F5F-4666-B3E1-854E2EB0F795}" name="PORCENTAJE" totalsRowFunction="custom" dataDxfId="16" totalsRowDxfId="17" dataCellStyle="Normal">
      <calculatedColumnFormula>F170/D170</calculatedColumnFormula>
      <totalsRowFormula>Tabla17[[#Totals],[REDUCCIÓN]]/Tabla17[[#Totals],[REPORTE_ANTERIOR]]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0E2D-4104-4999-8BD0-0D94669EAC5E}">
  <dimension ref="B1:S198"/>
  <sheetViews>
    <sheetView tabSelected="1" zoomScale="85" zoomScaleNormal="85" workbookViewId="0">
      <selection activeCell="K3" sqref="K3"/>
    </sheetView>
  </sheetViews>
  <sheetFormatPr baseColWidth="10" defaultRowHeight="15" x14ac:dyDescent="0.25"/>
  <cols>
    <col min="1" max="1" width="2.7109375" style="1" customWidth="1"/>
    <col min="2" max="2" width="16.5703125" style="1" bestFit="1" customWidth="1"/>
    <col min="3" max="3" width="28.85546875" style="2" bestFit="1" customWidth="1"/>
    <col min="4" max="4" width="21.7109375" style="1" customWidth="1"/>
    <col min="5" max="5" width="85.5703125" style="3" bestFit="1" customWidth="1"/>
    <col min="6" max="6" width="18.140625" style="3" customWidth="1"/>
    <col min="7" max="7" width="17.5703125" style="3" customWidth="1"/>
    <col min="8" max="8" width="16.140625" style="3" customWidth="1"/>
    <col min="9" max="9" width="18.5703125" style="3" customWidth="1"/>
    <col min="10" max="10" width="23" style="3" bestFit="1" customWidth="1"/>
    <col min="11" max="11" width="18.140625" style="3" customWidth="1"/>
    <col min="12" max="15" width="13.42578125" style="3" customWidth="1"/>
    <col min="16" max="16" width="15.5703125" style="4" bestFit="1" customWidth="1"/>
    <col min="17" max="17" width="10" style="1" customWidth="1"/>
    <col min="18" max="18" width="31.140625" style="1" bestFit="1" customWidth="1"/>
    <col min="19" max="19" width="87.5703125" style="1" bestFit="1" customWidth="1"/>
    <col min="20" max="86" width="4" style="1" bestFit="1" customWidth="1"/>
    <col min="87" max="154" width="5" style="1" bestFit="1" customWidth="1"/>
    <col min="155" max="155" width="12.5703125" style="1" bestFit="1" customWidth="1"/>
    <col min="156" max="16384" width="11.42578125" style="1"/>
  </cols>
  <sheetData>
    <row r="1" spans="2:19" ht="16.5" customHeight="1" thickBot="1" x14ac:dyDescent="0.3"/>
    <row r="2" spans="2:19" ht="60.75" customHeight="1" thickBot="1" x14ac:dyDescent="0.3">
      <c r="B2" s="5" t="s">
        <v>222</v>
      </c>
      <c r="C2" s="6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8"/>
    </row>
    <row r="3" spans="2:19" ht="50.25" customHeight="1" x14ac:dyDescent="0.25">
      <c r="B3" s="9" t="s">
        <v>0</v>
      </c>
      <c r="C3" s="10"/>
      <c r="D3" s="10"/>
      <c r="E3" s="11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9" ht="32.25" customHeight="1" x14ac:dyDescent="0.25">
      <c r="B4" s="12"/>
      <c r="C4" s="13"/>
      <c r="D4" s="13"/>
      <c r="E4" s="14"/>
      <c r="F4" s="8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9" ht="24.75" customHeight="1" thickBot="1" x14ac:dyDescent="0.3">
      <c r="B5" s="17"/>
      <c r="C5" s="18"/>
      <c r="D5" s="18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9" ht="15.75" thickBot="1" x14ac:dyDescent="0.3">
      <c r="P6" s="16"/>
    </row>
    <row r="7" spans="2:19" s="27" customFormat="1" ht="30.75" thickBot="1" x14ac:dyDescent="0.3">
      <c r="B7" s="20" t="s">
        <v>1</v>
      </c>
      <c r="C7" s="21" t="s">
        <v>2</v>
      </c>
      <c r="D7" s="22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  <c r="P7" s="24" t="s">
        <v>15</v>
      </c>
      <c r="Q7" s="25" t="s">
        <v>16</v>
      </c>
      <c r="R7" s="26" t="s">
        <v>17</v>
      </c>
      <c r="S7" s="26" t="s">
        <v>18</v>
      </c>
    </row>
    <row r="8" spans="2:19" x14ac:dyDescent="0.25">
      <c r="B8" s="28" t="s">
        <v>19</v>
      </c>
      <c r="C8" s="28" t="s">
        <v>20</v>
      </c>
      <c r="D8" s="29">
        <v>147288000264</v>
      </c>
      <c r="E8" s="28" t="s">
        <v>21</v>
      </c>
      <c r="F8" s="30">
        <v>3009</v>
      </c>
      <c r="G8" s="31">
        <v>3009</v>
      </c>
      <c r="H8" s="32">
        <v>0</v>
      </c>
      <c r="I8" s="33">
        <v>0</v>
      </c>
      <c r="J8" s="34">
        <v>2835</v>
      </c>
      <c r="K8" s="32">
        <v>2499</v>
      </c>
      <c r="L8" s="32">
        <v>510</v>
      </c>
      <c r="M8" s="35">
        <v>-336</v>
      </c>
      <c r="N8" s="36">
        <v>-0.11851851851851852</v>
      </c>
      <c r="O8" s="36">
        <v>0.13407821229050279</v>
      </c>
      <c r="P8" s="37">
        <v>0.83050847457627119</v>
      </c>
      <c r="R8" s="38" t="s">
        <v>22</v>
      </c>
      <c r="S8" s="39" t="s">
        <v>23</v>
      </c>
    </row>
    <row r="9" spans="2:19" x14ac:dyDescent="0.25">
      <c r="B9" s="39" t="s">
        <v>24</v>
      </c>
      <c r="C9" s="39" t="s">
        <v>25</v>
      </c>
      <c r="D9" s="40">
        <v>247707000002</v>
      </c>
      <c r="E9" s="39" t="s">
        <v>26</v>
      </c>
      <c r="F9" s="30">
        <v>505</v>
      </c>
      <c r="G9" s="41">
        <v>497</v>
      </c>
      <c r="H9" s="30">
        <v>8</v>
      </c>
      <c r="I9" s="42">
        <v>1.6096579476861168E-2</v>
      </c>
      <c r="J9" s="43">
        <v>501</v>
      </c>
      <c r="K9" s="30">
        <v>456</v>
      </c>
      <c r="L9" s="30">
        <v>49</v>
      </c>
      <c r="M9" s="44">
        <v>-45</v>
      </c>
      <c r="N9" s="45">
        <v>-8.9820359281437126E-2</v>
      </c>
      <c r="O9" s="45">
        <v>1.7956903431763767E-2</v>
      </c>
      <c r="P9" s="46">
        <v>0.902970297029703</v>
      </c>
      <c r="R9" s="38" t="s">
        <v>6</v>
      </c>
      <c r="S9" s="39" t="s">
        <v>27</v>
      </c>
    </row>
    <row r="10" spans="2:19" x14ac:dyDescent="0.25">
      <c r="B10" s="39" t="s">
        <v>19</v>
      </c>
      <c r="C10" s="39" t="s">
        <v>28</v>
      </c>
      <c r="D10" s="40">
        <v>147053000488</v>
      </c>
      <c r="E10" s="39" t="s">
        <v>29</v>
      </c>
      <c r="F10" s="30">
        <v>1657</v>
      </c>
      <c r="G10" s="41">
        <v>1617</v>
      </c>
      <c r="H10" s="30">
        <v>40</v>
      </c>
      <c r="I10" s="42">
        <v>2.4737167594310452E-2</v>
      </c>
      <c r="J10" s="43">
        <v>1557</v>
      </c>
      <c r="K10" s="30">
        <v>1397</v>
      </c>
      <c r="L10" s="30">
        <v>260</v>
      </c>
      <c r="M10" s="44">
        <v>-160</v>
      </c>
      <c r="N10" s="45">
        <v>-0.10276172125883108</v>
      </c>
      <c r="O10" s="45">
        <v>6.3846767757382281E-2</v>
      </c>
      <c r="P10" s="46">
        <v>0.84308992154496076</v>
      </c>
      <c r="R10" s="38" t="s">
        <v>7</v>
      </c>
      <c r="S10" s="39" t="s">
        <v>30</v>
      </c>
    </row>
    <row r="11" spans="2:19" x14ac:dyDescent="0.25">
      <c r="B11" s="39" t="s">
        <v>31</v>
      </c>
      <c r="C11" s="39" t="s">
        <v>32</v>
      </c>
      <c r="D11" s="40">
        <v>247745000181</v>
      </c>
      <c r="E11" s="39" t="s">
        <v>33</v>
      </c>
      <c r="F11" s="30">
        <v>1983</v>
      </c>
      <c r="G11" s="41">
        <v>1963</v>
      </c>
      <c r="H11" s="30">
        <v>20</v>
      </c>
      <c r="I11" s="42">
        <v>1.0188487009679063E-2</v>
      </c>
      <c r="J11" s="43">
        <v>2002</v>
      </c>
      <c r="K11" s="30">
        <v>1792</v>
      </c>
      <c r="L11" s="30">
        <v>191</v>
      </c>
      <c r="M11" s="44">
        <v>-210</v>
      </c>
      <c r="N11" s="47">
        <v>-0.1048951048951049</v>
      </c>
      <c r="O11" s="47">
        <v>8.3798882681564241E-2</v>
      </c>
      <c r="P11" s="46">
        <v>0.90368129097327277</v>
      </c>
      <c r="R11" s="38" t="s">
        <v>8</v>
      </c>
      <c r="S11" s="39" t="s">
        <v>34</v>
      </c>
    </row>
    <row r="12" spans="2:19" ht="16.5" customHeight="1" x14ac:dyDescent="0.25">
      <c r="B12" s="39" t="s">
        <v>35</v>
      </c>
      <c r="C12" s="39" t="s">
        <v>36</v>
      </c>
      <c r="D12" s="40">
        <v>247058000791</v>
      </c>
      <c r="E12" s="39" t="s">
        <v>37</v>
      </c>
      <c r="F12" s="30">
        <v>586</v>
      </c>
      <c r="G12" s="41">
        <v>553</v>
      </c>
      <c r="H12" s="30">
        <v>33</v>
      </c>
      <c r="I12" s="42">
        <v>5.9674502712477394E-2</v>
      </c>
      <c r="J12" s="43">
        <v>520</v>
      </c>
      <c r="K12" s="30">
        <v>481</v>
      </c>
      <c r="L12" s="30">
        <v>105</v>
      </c>
      <c r="M12" s="44">
        <v>-39</v>
      </c>
      <c r="N12" s="45">
        <v>-7.4999999999999997E-2</v>
      </c>
      <c r="O12" s="45">
        <v>1.5562649640861931E-2</v>
      </c>
      <c r="P12" s="46">
        <v>0.82081911262798635</v>
      </c>
      <c r="R12" s="38" t="s">
        <v>9</v>
      </c>
      <c r="S12" s="1" t="s">
        <v>38</v>
      </c>
    </row>
    <row r="13" spans="2:19" x14ac:dyDescent="0.25">
      <c r="B13" s="39" t="s">
        <v>35</v>
      </c>
      <c r="C13" s="39" t="s">
        <v>39</v>
      </c>
      <c r="D13" s="40">
        <v>247551000317</v>
      </c>
      <c r="E13" s="39" t="s">
        <v>40</v>
      </c>
      <c r="F13" s="30">
        <v>176</v>
      </c>
      <c r="G13" s="41">
        <v>176</v>
      </c>
      <c r="H13" s="30">
        <v>0</v>
      </c>
      <c r="I13" s="42">
        <v>0</v>
      </c>
      <c r="J13" s="43">
        <v>244</v>
      </c>
      <c r="K13" s="30">
        <v>221</v>
      </c>
      <c r="L13" s="30">
        <v>-45</v>
      </c>
      <c r="M13" s="44">
        <v>-23</v>
      </c>
      <c r="N13" s="47">
        <v>-9.4262295081967207E-2</v>
      </c>
      <c r="O13" s="47">
        <v>9.1779728651237031E-3</v>
      </c>
      <c r="P13" s="46">
        <v>1.2556818181818181</v>
      </c>
      <c r="R13" s="38" t="s">
        <v>10</v>
      </c>
      <c r="S13" s="39" t="s">
        <v>41</v>
      </c>
    </row>
    <row r="14" spans="2:19" x14ac:dyDescent="0.25">
      <c r="B14" s="39" t="s">
        <v>19</v>
      </c>
      <c r="C14" s="39" t="s">
        <v>42</v>
      </c>
      <c r="D14" s="40">
        <v>247980000104</v>
      </c>
      <c r="E14" s="39" t="s">
        <v>43</v>
      </c>
      <c r="F14" s="30">
        <v>1659</v>
      </c>
      <c r="G14" s="41">
        <v>1659</v>
      </c>
      <c r="H14" s="30">
        <v>0</v>
      </c>
      <c r="I14" s="42">
        <v>0</v>
      </c>
      <c r="J14" s="43">
        <v>1663</v>
      </c>
      <c r="K14" s="30">
        <v>1557</v>
      </c>
      <c r="L14" s="30">
        <v>102</v>
      </c>
      <c r="M14" s="44">
        <v>-106</v>
      </c>
      <c r="N14" s="45">
        <v>-6.3740228502705956E-2</v>
      </c>
      <c r="O14" s="45">
        <v>4.2298483639265763E-2</v>
      </c>
      <c r="P14" s="46">
        <v>0.93851717902350817</v>
      </c>
      <c r="R14" s="38" t="s">
        <v>44</v>
      </c>
      <c r="S14" s="39" t="s">
        <v>45</v>
      </c>
    </row>
    <row r="15" spans="2:19" ht="15" customHeight="1" x14ac:dyDescent="0.25">
      <c r="B15" s="39" t="s">
        <v>19</v>
      </c>
      <c r="C15" s="39" t="s">
        <v>46</v>
      </c>
      <c r="D15" s="40">
        <v>247570000352</v>
      </c>
      <c r="E15" s="39" t="s">
        <v>47</v>
      </c>
      <c r="F15" s="30">
        <v>605</v>
      </c>
      <c r="G15" s="41">
        <v>586</v>
      </c>
      <c r="H15" s="30">
        <v>19</v>
      </c>
      <c r="I15" s="42">
        <v>3.2423208191126277E-2</v>
      </c>
      <c r="J15" s="43">
        <v>561</v>
      </c>
      <c r="K15" s="30">
        <v>527</v>
      </c>
      <c r="L15" s="30">
        <v>78</v>
      </c>
      <c r="M15" s="44">
        <v>-34</v>
      </c>
      <c r="N15" s="47">
        <v>-6.0606060606060608E-2</v>
      </c>
      <c r="O15" s="47">
        <v>1.3567438148443736E-2</v>
      </c>
      <c r="P15" s="46">
        <v>0.87107438016528926</v>
      </c>
      <c r="R15" s="38" t="s">
        <v>15</v>
      </c>
      <c r="S15" s="39" t="s">
        <v>48</v>
      </c>
    </row>
    <row r="16" spans="2:19" ht="15" customHeight="1" x14ac:dyDescent="0.25">
      <c r="B16" s="39" t="s">
        <v>24</v>
      </c>
      <c r="C16" s="39" t="s">
        <v>25</v>
      </c>
      <c r="D16" s="40">
        <v>247545001701</v>
      </c>
      <c r="E16" s="39" t="s">
        <v>49</v>
      </c>
      <c r="F16" s="30">
        <v>428</v>
      </c>
      <c r="G16" s="41">
        <v>410</v>
      </c>
      <c r="H16" s="30">
        <v>18</v>
      </c>
      <c r="I16" s="42">
        <v>4.3902439024390241E-2</v>
      </c>
      <c r="J16" s="43">
        <v>449</v>
      </c>
      <c r="K16" s="30">
        <v>425</v>
      </c>
      <c r="L16" s="30">
        <v>3</v>
      </c>
      <c r="M16" s="44">
        <v>-24</v>
      </c>
      <c r="N16" s="45">
        <v>-5.3452115812917596E-2</v>
      </c>
      <c r="O16" s="45">
        <v>9.5770151636073424E-3</v>
      </c>
      <c r="P16" s="46">
        <v>0.9929906542056075</v>
      </c>
      <c r="R16" s="48" t="s">
        <v>50</v>
      </c>
      <c r="S16" s="49"/>
    </row>
    <row r="17" spans="2:19" ht="15.75" customHeight="1" x14ac:dyDescent="0.25">
      <c r="B17" s="39" t="s">
        <v>31</v>
      </c>
      <c r="C17" s="39" t="s">
        <v>51</v>
      </c>
      <c r="D17" s="40">
        <v>247551001003</v>
      </c>
      <c r="E17" s="39" t="s">
        <v>52</v>
      </c>
      <c r="F17" s="30">
        <v>1154</v>
      </c>
      <c r="G17" s="41">
        <v>1059</v>
      </c>
      <c r="H17" s="30">
        <v>95</v>
      </c>
      <c r="I17" s="42">
        <v>8.9707271010387155E-2</v>
      </c>
      <c r="J17" s="43">
        <v>1061</v>
      </c>
      <c r="K17" s="30">
        <v>1007</v>
      </c>
      <c r="L17" s="30">
        <v>147</v>
      </c>
      <c r="M17" s="44">
        <v>-54</v>
      </c>
      <c r="N17" s="47">
        <v>-5.0895381715362863E-2</v>
      </c>
      <c r="O17" s="47">
        <v>2.1548284118116521E-2</v>
      </c>
      <c r="P17" s="46">
        <v>0.87261698440207969</v>
      </c>
      <c r="R17" s="50"/>
      <c r="S17" s="51"/>
    </row>
    <row r="18" spans="2:19" x14ac:dyDescent="0.25">
      <c r="B18" s="39" t="s">
        <v>31</v>
      </c>
      <c r="C18" s="39" t="s">
        <v>53</v>
      </c>
      <c r="D18" s="40">
        <v>147605000151</v>
      </c>
      <c r="E18" s="39" t="s">
        <v>54</v>
      </c>
      <c r="F18" s="30">
        <v>1089</v>
      </c>
      <c r="G18" s="41">
        <v>1056</v>
      </c>
      <c r="H18" s="30">
        <v>33</v>
      </c>
      <c r="I18" s="42">
        <v>3.125E-2</v>
      </c>
      <c r="J18" s="43">
        <v>1038</v>
      </c>
      <c r="K18" s="30">
        <v>990</v>
      </c>
      <c r="L18" s="30">
        <v>99</v>
      </c>
      <c r="M18" s="44">
        <v>-48</v>
      </c>
      <c r="N18" s="45">
        <v>-4.6242774566473986E-2</v>
      </c>
      <c r="O18" s="45">
        <v>1.9154030327214685E-2</v>
      </c>
      <c r="P18" s="46">
        <v>0.90909090909090906</v>
      </c>
    </row>
    <row r="19" spans="2:19" ht="15.75" x14ac:dyDescent="0.25">
      <c r="B19" s="39" t="s">
        <v>24</v>
      </c>
      <c r="C19" s="39" t="s">
        <v>55</v>
      </c>
      <c r="D19" s="40">
        <v>247692000043</v>
      </c>
      <c r="E19" s="39" t="s">
        <v>56</v>
      </c>
      <c r="F19" s="30">
        <v>346</v>
      </c>
      <c r="G19" s="41">
        <v>346</v>
      </c>
      <c r="H19" s="30">
        <v>0</v>
      </c>
      <c r="I19" s="42">
        <v>0</v>
      </c>
      <c r="J19" s="43">
        <v>333</v>
      </c>
      <c r="K19" s="30">
        <v>319</v>
      </c>
      <c r="L19" s="30">
        <v>27</v>
      </c>
      <c r="M19" s="44">
        <v>-14</v>
      </c>
      <c r="N19" s="47">
        <v>-4.2042042042042045E-2</v>
      </c>
      <c r="O19" s="47">
        <v>5.5865921787709499E-3</v>
      </c>
      <c r="P19" s="46">
        <v>0.9219653179190751</v>
      </c>
      <c r="R19" s="52" t="s">
        <v>57</v>
      </c>
      <c r="S19" s="53"/>
    </row>
    <row r="20" spans="2:19" ht="15.75" x14ac:dyDescent="0.25">
      <c r="B20" s="39" t="s">
        <v>19</v>
      </c>
      <c r="C20" s="39" t="s">
        <v>58</v>
      </c>
      <c r="D20" s="40">
        <v>247053000474</v>
      </c>
      <c r="E20" s="39" t="s">
        <v>59</v>
      </c>
      <c r="F20" s="30">
        <v>2329</v>
      </c>
      <c r="G20" s="41">
        <v>2182</v>
      </c>
      <c r="H20" s="30">
        <v>147</v>
      </c>
      <c r="I20" s="42">
        <v>6.7369385884509622E-2</v>
      </c>
      <c r="J20" s="43">
        <v>2290</v>
      </c>
      <c r="K20" s="30">
        <v>2195</v>
      </c>
      <c r="L20" s="30">
        <v>134</v>
      </c>
      <c r="M20" s="44">
        <v>-95</v>
      </c>
      <c r="N20" s="45">
        <v>-4.148471615720524E-2</v>
      </c>
      <c r="O20" s="45">
        <v>3.7909018355945727E-2</v>
      </c>
      <c r="P20" s="46">
        <v>0.94246457707170461</v>
      </c>
      <c r="R20" s="54" t="s">
        <v>60</v>
      </c>
      <c r="S20" s="39" t="s">
        <v>61</v>
      </c>
    </row>
    <row r="21" spans="2:19" ht="15.75" x14ac:dyDescent="0.25">
      <c r="B21" s="39" t="s">
        <v>19</v>
      </c>
      <c r="C21" s="39" t="s">
        <v>20</v>
      </c>
      <c r="D21" s="40">
        <v>147288010391</v>
      </c>
      <c r="E21" s="39" t="s">
        <v>62</v>
      </c>
      <c r="F21" s="30">
        <v>1750</v>
      </c>
      <c r="G21" s="41">
        <v>1643</v>
      </c>
      <c r="H21" s="30">
        <v>107</v>
      </c>
      <c r="I21" s="42">
        <v>6.5124771758977476E-2</v>
      </c>
      <c r="J21" s="43">
        <v>1631</v>
      </c>
      <c r="K21" s="30">
        <v>1555</v>
      </c>
      <c r="L21" s="30">
        <v>195</v>
      </c>
      <c r="M21" s="44">
        <v>-76</v>
      </c>
      <c r="N21" s="45">
        <v>-4.6597179644389947E-2</v>
      </c>
      <c r="O21" s="45">
        <v>3.0327214684756583E-2</v>
      </c>
      <c r="P21" s="46">
        <v>0.88857142857142857</v>
      </c>
      <c r="R21" s="55" t="s">
        <v>60</v>
      </c>
      <c r="S21" s="39" t="s">
        <v>63</v>
      </c>
    </row>
    <row r="22" spans="2:19" ht="15.75" x14ac:dyDescent="0.25">
      <c r="B22" s="39" t="s">
        <v>24</v>
      </c>
      <c r="C22" s="39" t="s">
        <v>64</v>
      </c>
      <c r="D22" s="40">
        <v>247245002021</v>
      </c>
      <c r="E22" s="39" t="s">
        <v>65</v>
      </c>
      <c r="F22" s="30">
        <v>425</v>
      </c>
      <c r="G22" s="41">
        <v>407</v>
      </c>
      <c r="H22" s="30">
        <v>18</v>
      </c>
      <c r="I22" s="42">
        <v>4.4226044226044224E-2</v>
      </c>
      <c r="J22" s="43">
        <v>384</v>
      </c>
      <c r="K22" s="30">
        <v>368</v>
      </c>
      <c r="L22" s="30">
        <v>57</v>
      </c>
      <c r="M22" s="44">
        <v>-16</v>
      </c>
      <c r="N22" s="45">
        <v>-4.1666666666666664E-2</v>
      </c>
      <c r="O22" s="45">
        <v>6.3846767757382286E-3</v>
      </c>
      <c r="P22" s="46">
        <v>0.86588235294117644</v>
      </c>
      <c r="R22" s="56" t="s">
        <v>60</v>
      </c>
      <c r="S22" s="39" t="s">
        <v>66</v>
      </c>
    </row>
    <row r="23" spans="2:19" ht="15.75" x14ac:dyDescent="0.25">
      <c r="B23" s="39" t="s">
        <v>31</v>
      </c>
      <c r="C23" s="39" t="s">
        <v>51</v>
      </c>
      <c r="D23" s="40">
        <v>247551000392</v>
      </c>
      <c r="E23" s="39" t="s">
        <v>67</v>
      </c>
      <c r="F23" s="30">
        <v>1361</v>
      </c>
      <c r="G23" s="41">
        <v>1316</v>
      </c>
      <c r="H23" s="30">
        <v>45</v>
      </c>
      <c r="I23" s="42">
        <v>3.4194528875379937E-2</v>
      </c>
      <c r="J23" s="43">
        <v>1248</v>
      </c>
      <c r="K23" s="30">
        <v>1204</v>
      </c>
      <c r="L23" s="30">
        <v>157</v>
      </c>
      <c r="M23" s="44">
        <v>-44</v>
      </c>
      <c r="N23" s="45">
        <v>-3.5256410256410256E-2</v>
      </c>
      <c r="O23" s="45">
        <v>1.7557861133280128E-2</v>
      </c>
      <c r="P23" s="46">
        <v>0.88464364437913301</v>
      </c>
      <c r="R23" s="57" t="s">
        <v>60</v>
      </c>
      <c r="S23" s="39" t="s">
        <v>68</v>
      </c>
    </row>
    <row r="24" spans="2:19" ht="15.75" x14ac:dyDescent="0.25">
      <c r="B24" s="39" t="s">
        <v>19</v>
      </c>
      <c r="C24" s="39" t="s">
        <v>46</v>
      </c>
      <c r="D24" s="40">
        <v>247570000034</v>
      </c>
      <c r="E24" s="39" t="s">
        <v>69</v>
      </c>
      <c r="F24" s="30">
        <v>760</v>
      </c>
      <c r="G24" s="41">
        <v>662</v>
      </c>
      <c r="H24" s="30">
        <v>98</v>
      </c>
      <c r="I24" s="42">
        <v>0.14803625377643503</v>
      </c>
      <c r="J24" s="43">
        <v>740</v>
      </c>
      <c r="K24" s="30">
        <v>710</v>
      </c>
      <c r="L24" s="30">
        <v>50</v>
      </c>
      <c r="M24" s="44">
        <v>-30</v>
      </c>
      <c r="N24" s="45">
        <v>-4.0540540540540543E-2</v>
      </c>
      <c r="O24" s="45">
        <v>1.1971268954509178E-2</v>
      </c>
      <c r="P24" s="46">
        <v>0.93421052631578949</v>
      </c>
      <c r="R24" s="58" t="s">
        <v>60</v>
      </c>
      <c r="S24" s="39" t="s">
        <v>70</v>
      </c>
    </row>
    <row r="25" spans="2:19" x14ac:dyDescent="0.25">
      <c r="B25" s="39" t="s">
        <v>19</v>
      </c>
      <c r="C25" s="39" t="s">
        <v>71</v>
      </c>
      <c r="D25" s="40">
        <v>247288000200</v>
      </c>
      <c r="E25" s="39" t="s">
        <v>72</v>
      </c>
      <c r="F25" s="30">
        <v>1458</v>
      </c>
      <c r="G25" s="41">
        <v>1425</v>
      </c>
      <c r="H25" s="30">
        <v>33</v>
      </c>
      <c r="I25" s="42">
        <v>2.3157894736842106E-2</v>
      </c>
      <c r="J25" s="43">
        <v>1396</v>
      </c>
      <c r="K25" s="30">
        <v>1358</v>
      </c>
      <c r="L25" s="30">
        <v>100</v>
      </c>
      <c r="M25" s="44">
        <v>-38</v>
      </c>
      <c r="N25" s="45">
        <v>-2.7220630372492838E-2</v>
      </c>
      <c r="O25" s="45">
        <v>1.5163607342378291E-2</v>
      </c>
      <c r="P25" s="46">
        <v>0.93141289437585739</v>
      </c>
    </row>
    <row r="26" spans="2:19" x14ac:dyDescent="0.25">
      <c r="B26" s="39" t="s">
        <v>35</v>
      </c>
      <c r="C26" s="39" t="s">
        <v>73</v>
      </c>
      <c r="D26" s="40">
        <v>247170000621</v>
      </c>
      <c r="E26" s="39" t="s">
        <v>74</v>
      </c>
      <c r="F26" s="30">
        <v>775</v>
      </c>
      <c r="G26" s="41">
        <v>775</v>
      </c>
      <c r="H26" s="30">
        <v>0</v>
      </c>
      <c r="I26" s="42">
        <v>0</v>
      </c>
      <c r="J26" s="43">
        <v>675</v>
      </c>
      <c r="K26" s="30">
        <v>652</v>
      </c>
      <c r="L26" s="30">
        <v>123</v>
      </c>
      <c r="M26" s="44">
        <v>-23</v>
      </c>
      <c r="N26" s="45">
        <v>-3.4074074074074076E-2</v>
      </c>
      <c r="O26" s="45">
        <v>9.1779728651237031E-3</v>
      </c>
      <c r="P26" s="46">
        <v>0.84129032258064518</v>
      </c>
    </row>
    <row r="27" spans="2:19" x14ac:dyDescent="0.25">
      <c r="B27" s="39" t="s">
        <v>24</v>
      </c>
      <c r="C27" s="39" t="s">
        <v>64</v>
      </c>
      <c r="D27" s="40">
        <v>247245001555</v>
      </c>
      <c r="E27" s="39" t="s">
        <v>75</v>
      </c>
      <c r="F27" s="30">
        <v>404</v>
      </c>
      <c r="G27" s="41">
        <v>404</v>
      </c>
      <c r="H27" s="30">
        <v>0</v>
      </c>
      <c r="I27" s="42">
        <v>0</v>
      </c>
      <c r="J27" s="43">
        <v>376</v>
      </c>
      <c r="K27" s="30">
        <v>363</v>
      </c>
      <c r="L27" s="30">
        <v>41</v>
      </c>
      <c r="M27" s="44">
        <v>-13</v>
      </c>
      <c r="N27" s="45">
        <v>-3.4574468085106384E-2</v>
      </c>
      <c r="O27" s="45">
        <v>5.1875498802873106E-3</v>
      </c>
      <c r="P27" s="46">
        <v>0.89851485148514854</v>
      </c>
    </row>
    <row r="28" spans="2:19" x14ac:dyDescent="0.25">
      <c r="B28" s="39" t="s">
        <v>19</v>
      </c>
      <c r="C28" s="39" t="s">
        <v>58</v>
      </c>
      <c r="D28" s="40">
        <v>247268002052</v>
      </c>
      <c r="E28" s="39" t="s">
        <v>76</v>
      </c>
      <c r="F28" s="30">
        <v>1905</v>
      </c>
      <c r="G28" s="41">
        <v>1905</v>
      </c>
      <c r="H28" s="30">
        <v>0</v>
      </c>
      <c r="I28" s="42">
        <v>0</v>
      </c>
      <c r="J28" s="43">
        <v>1800</v>
      </c>
      <c r="K28" s="30">
        <v>1743</v>
      </c>
      <c r="L28" s="30">
        <v>162</v>
      </c>
      <c r="M28" s="44">
        <v>-57</v>
      </c>
      <c r="N28" s="45">
        <v>-3.1666666666666669E-2</v>
      </c>
      <c r="O28" s="45">
        <v>2.2745411013567439E-2</v>
      </c>
      <c r="P28" s="46">
        <v>0.91496062992125982</v>
      </c>
    </row>
    <row r="29" spans="2:19" x14ac:dyDescent="0.25">
      <c r="B29" s="39" t="s">
        <v>31</v>
      </c>
      <c r="C29" s="39" t="s">
        <v>51</v>
      </c>
      <c r="D29" s="40">
        <v>147551000410</v>
      </c>
      <c r="E29" s="39" t="s">
        <v>77</v>
      </c>
      <c r="F29" s="30">
        <v>1279</v>
      </c>
      <c r="G29" s="41">
        <v>1243</v>
      </c>
      <c r="H29" s="30">
        <v>36</v>
      </c>
      <c r="I29" s="42">
        <v>2.8962188254223652E-2</v>
      </c>
      <c r="J29" s="43">
        <v>1212</v>
      </c>
      <c r="K29" s="30">
        <v>1177</v>
      </c>
      <c r="L29" s="30">
        <v>102</v>
      </c>
      <c r="M29" s="44">
        <v>-35</v>
      </c>
      <c r="N29" s="45">
        <v>-2.8877887788778877E-2</v>
      </c>
      <c r="O29" s="45">
        <v>1.3966480446927373E-2</v>
      </c>
      <c r="P29" s="46">
        <v>0.92025019546520714</v>
      </c>
    </row>
    <row r="30" spans="2:19" x14ac:dyDescent="0.25">
      <c r="B30" s="39" t="s">
        <v>24</v>
      </c>
      <c r="C30" s="39" t="s">
        <v>64</v>
      </c>
      <c r="D30" s="40">
        <v>247245000176</v>
      </c>
      <c r="E30" s="39" t="s">
        <v>78</v>
      </c>
      <c r="F30" s="30">
        <v>426</v>
      </c>
      <c r="G30" s="41">
        <v>426</v>
      </c>
      <c r="H30" s="30">
        <v>0</v>
      </c>
      <c r="I30" s="42">
        <v>0</v>
      </c>
      <c r="J30" s="43">
        <v>420</v>
      </c>
      <c r="K30" s="30">
        <v>411</v>
      </c>
      <c r="L30" s="30">
        <v>15</v>
      </c>
      <c r="M30" s="44">
        <v>-9</v>
      </c>
      <c r="N30" s="45">
        <v>-2.1428571428571429E-2</v>
      </c>
      <c r="O30" s="45">
        <v>3.5913806863527532E-3</v>
      </c>
      <c r="P30" s="46">
        <v>0.96478873239436624</v>
      </c>
    </row>
    <row r="31" spans="2:19" x14ac:dyDescent="0.25">
      <c r="B31" s="39" t="s">
        <v>31</v>
      </c>
      <c r="C31" s="39" t="s">
        <v>79</v>
      </c>
      <c r="D31" s="40">
        <v>147161000109</v>
      </c>
      <c r="E31" s="39" t="s">
        <v>80</v>
      </c>
      <c r="F31" s="30">
        <v>1269</v>
      </c>
      <c r="G31" s="41">
        <v>1233</v>
      </c>
      <c r="H31" s="30">
        <v>36</v>
      </c>
      <c r="I31" s="42">
        <v>2.9197080291970802E-2</v>
      </c>
      <c r="J31" s="43">
        <v>1234</v>
      </c>
      <c r="K31" s="30">
        <v>1202</v>
      </c>
      <c r="L31" s="30">
        <v>67</v>
      </c>
      <c r="M31" s="44">
        <v>-32</v>
      </c>
      <c r="N31" s="45">
        <v>-2.5931928687196109E-2</v>
      </c>
      <c r="O31" s="45">
        <v>1.2769353551476457E-2</v>
      </c>
      <c r="P31" s="46">
        <v>0.94720252167060681</v>
      </c>
    </row>
    <row r="32" spans="2:19" x14ac:dyDescent="0.25">
      <c r="B32" s="39" t="s">
        <v>19</v>
      </c>
      <c r="C32" s="39" t="s">
        <v>28</v>
      </c>
      <c r="D32" s="40">
        <v>147053001913</v>
      </c>
      <c r="E32" s="39" t="s">
        <v>81</v>
      </c>
      <c r="F32" s="30">
        <v>1586</v>
      </c>
      <c r="G32" s="41">
        <v>1545</v>
      </c>
      <c r="H32" s="30">
        <v>41</v>
      </c>
      <c r="I32" s="42">
        <v>2.6537216828478965E-2</v>
      </c>
      <c r="J32" s="43">
        <v>1580</v>
      </c>
      <c r="K32" s="30">
        <v>1543</v>
      </c>
      <c r="L32" s="30">
        <v>43</v>
      </c>
      <c r="M32" s="44">
        <v>-37</v>
      </c>
      <c r="N32" s="45">
        <v>-2.3417721518987342E-2</v>
      </c>
      <c r="O32" s="45">
        <v>1.4764565043894652E-2</v>
      </c>
      <c r="P32" s="46">
        <v>0.9728877679697352</v>
      </c>
    </row>
    <row r="33" spans="2:16" x14ac:dyDescent="0.25">
      <c r="B33" s="39" t="s">
        <v>35</v>
      </c>
      <c r="C33" s="39" t="s">
        <v>82</v>
      </c>
      <c r="D33" s="40">
        <v>247555002471</v>
      </c>
      <c r="E33" s="39" t="s">
        <v>83</v>
      </c>
      <c r="F33" s="30">
        <v>1516</v>
      </c>
      <c r="G33" s="41">
        <v>1431</v>
      </c>
      <c r="H33" s="30">
        <v>85</v>
      </c>
      <c r="I33" s="42">
        <v>5.9399021663172603E-2</v>
      </c>
      <c r="J33" s="43">
        <v>1483</v>
      </c>
      <c r="K33" s="30">
        <v>1437</v>
      </c>
      <c r="L33" s="30">
        <v>79</v>
      </c>
      <c r="M33" s="44">
        <v>-46</v>
      </c>
      <c r="N33" s="45">
        <v>-3.1018206338503034E-2</v>
      </c>
      <c r="O33" s="45">
        <v>1.8355945730247406E-2</v>
      </c>
      <c r="P33" s="46">
        <v>0.94788918205804751</v>
      </c>
    </row>
    <row r="34" spans="2:16" x14ac:dyDescent="0.25">
      <c r="B34" s="39" t="s">
        <v>31</v>
      </c>
      <c r="C34" s="39" t="s">
        <v>84</v>
      </c>
      <c r="D34" s="40">
        <v>247161000022</v>
      </c>
      <c r="E34" s="39" t="s">
        <v>85</v>
      </c>
      <c r="F34" s="30">
        <v>608</v>
      </c>
      <c r="G34" s="41">
        <v>509</v>
      </c>
      <c r="H34" s="30">
        <v>99</v>
      </c>
      <c r="I34" s="42">
        <v>0.19449901768172889</v>
      </c>
      <c r="J34" s="43">
        <v>484</v>
      </c>
      <c r="K34" s="30">
        <v>473</v>
      </c>
      <c r="L34" s="30">
        <v>135</v>
      </c>
      <c r="M34" s="44">
        <v>-11</v>
      </c>
      <c r="N34" s="45">
        <v>-2.2727272727272728E-2</v>
      </c>
      <c r="O34" s="45">
        <v>4.3894652833200319E-3</v>
      </c>
      <c r="P34" s="46">
        <v>0.77796052631578949</v>
      </c>
    </row>
    <row r="35" spans="2:16" x14ac:dyDescent="0.25">
      <c r="B35" s="39" t="s">
        <v>19</v>
      </c>
      <c r="C35" s="39" t="s">
        <v>42</v>
      </c>
      <c r="D35" s="40">
        <v>447189002097</v>
      </c>
      <c r="E35" s="39" t="s">
        <v>86</v>
      </c>
      <c r="F35" s="30">
        <v>943</v>
      </c>
      <c r="G35" s="41">
        <v>931</v>
      </c>
      <c r="H35" s="30">
        <v>12</v>
      </c>
      <c r="I35" s="42">
        <v>1.288936627282492E-2</v>
      </c>
      <c r="J35" s="43">
        <v>874</v>
      </c>
      <c r="K35" s="30">
        <v>852</v>
      </c>
      <c r="L35" s="30">
        <v>91</v>
      </c>
      <c r="M35" s="44">
        <v>-22</v>
      </c>
      <c r="N35" s="45">
        <v>-2.5171624713958809E-2</v>
      </c>
      <c r="O35" s="45">
        <v>8.7789305666400638E-3</v>
      </c>
      <c r="P35" s="46">
        <v>0.90349946977730644</v>
      </c>
    </row>
    <row r="36" spans="2:16" x14ac:dyDescent="0.25">
      <c r="B36" s="39" t="s">
        <v>24</v>
      </c>
      <c r="C36" s="39" t="s">
        <v>87</v>
      </c>
      <c r="D36" s="40">
        <v>147707001039</v>
      </c>
      <c r="E36" s="39" t="s">
        <v>88</v>
      </c>
      <c r="F36" s="30">
        <v>966</v>
      </c>
      <c r="G36" s="41">
        <v>966</v>
      </c>
      <c r="H36" s="30">
        <v>0</v>
      </c>
      <c r="I36" s="42">
        <v>0</v>
      </c>
      <c r="J36" s="43">
        <v>917</v>
      </c>
      <c r="K36" s="30">
        <v>893</v>
      </c>
      <c r="L36" s="30">
        <v>73</v>
      </c>
      <c r="M36" s="44">
        <v>-24</v>
      </c>
      <c r="N36" s="45">
        <v>-2.6172300981461286E-2</v>
      </c>
      <c r="O36" s="45">
        <v>9.5770151636073424E-3</v>
      </c>
      <c r="P36" s="46">
        <v>0.92443064182194612</v>
      </c>
    </row>
    <row r="37" spans="2:16" x14ac:dyDescent="0.25">
      <c r="B37" s="39" t="s">
        <v>24</v>
      </c>
      <c r="C37" s="39" t="s">
        <v>64</v>
      </c>
      <c r="D37" s="40">
        <v>147245000261</v>
      </c>
      <c r="E37" s="39" t="s">
        <v>89</v>
      </c>
      <c r="F37" s="30">
        <v>2356</v>
      </c>
      <c r="G37" s="41">
        <v>2351</v>
      </c>
      <c r="H37" s="30">
        <v>5</v>
      </c>
      <c r="I37" s="42">
        <v>2.126754572522331E-3</v>
      </c>
      <c r="J37" s="43">
        <v>2236</v>
      </c>
      <c r="K37" s="30">
        <v>2168</v>
      </c>
      <c r="L37" s="30">
        <v>188</v>
      </c>
      <c r="M37" s="44">
        <v>-68</v>
      </c>
      <c r="N37" s="45">
        <v>-3.041144901610018E-2</v>
      </c>
      <c r="O37" s="45">
        <v>2.7134876296887472E-2</v>
      </c>
      <c r="P37" s="59">
        <v>0.92020373514431242</v>
      </c>
    </row>
    <row r="38" spans="2:16" x14ac:dyDescent="0.25">
      <c r="B38" s="39" t="s">
        <v>31</v>
      </c>
      <c r="C38" s="39" t="s">
        <v>51</v>
      </c>
      <c r="D38" s="40">
        <v>147551000801</v>
      </c>
      <c r="E38" s="39" t="s">
        <v>90</v>
      </c>
      <c r="F38" s="30">
        <v>626</v>
      </c>
      <c r="G38" s="41">
        <v>600</v>
      </c>
      <c r="H38" s="30">
        <v>26</v>
      </c>
      <c r="I38" s="42">
        <v>4.3333333333333335E-2</v>
      </c>
      <c r="J38" s="43">
        <v>553</v>
      </c>
      <c r="K38" s="30">
        <v>511</v>
      </c>
      <c r="L38" s="30">
        <v>115</v>
      </c>
      <c r="M38" s="44">
        <v>-42</v>
      </c>
      <c r="N38" s="45">
        <v>-7.5949367088607597E-2</v>
      </c>
      <c r="O38" s="45">
        <v>1.6759776536312849E-2</v>
      </c>
      <c r="P38" s="46">
        <v>0.81629392971246006</v>
      </c>
    </row>
    <row r="39" spans="2:16" x14ac:dyDescent="0.25">
      <c r="B39" s="39" t="s">
        <v>19</v>
      </c>
      <c r="C39" s="39" t="s">
        <v>28</v>
      </c>
      <c r="D39" s="40">
        <v>247053000032</v>
      </c>
      <c r="E39" s="39" t="s">
        <v>91</v>
      </c>
      <c r="F39" s="30">
        <v>1722</v>
      </c>
      <c r="G39" s="41">
        <v>1678</v>
      </c>
      <c r="H39" s="30">
        <v>44</v>
      </c>
      <c r="I39" s="42">
        <v>2.6221692491060787E-2</v>
      </c>
      <c r="J39" s="43">
        <v>1617</v>
      </c>
      <c r="K39" s="30">
        <v>1576</v>
      </c>
      <c r="L39" s="30">
        <v>146</v>
      </c>
      <c r="M39" s="44">
        <v>-41</v>
      </c>
      <c r="N39" s="45">
        <v>-2.5355596784168214E-2</v>
      </c>
      <c r="O39" s="45">
        <v>1.6360734237829209E-2</v>
      </c>
      <c r="P39" s="46">
        <v>0.91521486643437866</v>
      </c>
    </row>
    <row r="40" spans="2:16" x14ac:dyDescent="0.25">
      <c r="B40" s="39" t="s">
        <v>31</v>
      </c>
      <c r="C40" s="39" t="s">
        <v>92</v>
      </c>
      <c r="D40" s="40">
        <v>147258000146</v>
      </c>
      <c r="E40" s="39" t="s">
        <v>93</v>
      </c>
      <c r="F40" s="30">
        <v>1394</v>
      </c>
      <c r="G40" s="41">
        <v>1394</v>
      </c>
      <c r="H40" s="30">
        <v>0</v>
      </c>
      <c r="I40" s="42">
        <v>0</v>
      </c>
      <c r="J40" s="43">
        <v>1389</v>
      </c>
      <c r="K40" s="30">
        <v>1352</v>
      </c>
      <c r="L40" s="30">
        <v>42</v>
      </c>
      <c r="M40" s="44">
        <v>-37</v>
      </c>
      <c r="N40" s="45">
        <v>-2.663786897048236E-2</v>
      </c>
      <c r="O40" s="45">
        <v>1.4764565043894652E-2</v>
      </c>
      <c r="P40" s="46">
        <v>0.96987087517934001</v>
      </c>
    </row>
    <row r="41" spans="2:16" x14ac:dyDescent="0.25">
      <c r="B41" s="39" t="s">
        <v>19</v>
      </c>
      <c r="C41" s="39" t="s">
        <v>42</v>
      </c>
      <c r="D41" s="40">
        <v>447189001279</v>
      </c>
      <c r="E41" s="39" t="s">
        <v>94</v>
      </c>
      <c r="F41" s="30">
        <v>2602</v>
      </c>
      <c r="G41" s="41">
        <v>2470</v>
      </c>
      <c r="H41" s="30">
        <v>132</v>
      </c>
      <c r="I41" s="42">
        <v>5.3441295546558708E-2</v>
      </c>
      <c r="J41" s="43">
        <v>2431</v>
      </c>
      <c r="K41" s="30">
        <v>2357</v>
      </c>
      <c r="L41" s="30">
        <v>245</v>
      </c>
      <c r="M41" s="44">
        <v>-74</v>
      </c>
      <c r="N41" s="45">
        <v>-3.0440148087206912E-2</v>
      </c>
      <c r="O41" s="45">
        <v>2.9529130087789304E-2</v>
      </c>
      <c r="P41" s="46">
        <v>0.90584166026133739</v>
      </c>
    </row>
    <row r="42" spans="2:16" x14ac:dyDescent="0.25">
      <c r="B42" s="39" t="s">
        <v>24</v>
      </c>
      <c r="C42" s="39" t="s">
        <v>64</v>
      </c>
      <c r="D42" s="40">
        <v>147245001232</v>
      </c>
      <c r="E42" s="39" t="s">
        <v>95</v>
      </c>
      <c r="F42" s="30">
        <v>2039</v>
      </c>
      <c r="G42" s="41">
        <v>2004</v>
      </c>
      <c r="H42" s="30">
        <v>35</v>
      </c>
      <c r="I42" s="42">
        <v>1.7465069860279441E-2</v>
      </c>
      <c r="J42" s="43">
        <v>1988</v>
      </c>
      <c r="K42" s="30">
        <v>1940</v>
      </c>
      <c r="L42" s="30">
        <v>99</v>
      </c>
      <c r="M42" s="44">
        <v>-48</v>
      </c>
      <c r="N42" s="45">
        <v>-2.4144869215291749E-2</v>
      </c>
      <c r="O42" s="45">
        <v>1.9154030327214685E-2</v>
      </c>
      <c r="P42" s="46">
        <v>0.95144678764100044</v>
      </c>
    </row>
    <row r="43" spans="2:16" x14ac:dyDescent="0.25">
      <c r="B43" s="39" t="s">
        <v>35</v>
      </c>
      <c r="C43" s="39" t="s">
        <v>96</v>
      </c>
      <c r="D43" s="40">
        <v>147798000099</v>
      </c>
      <c r="E43" s="39" t="s">
        <v>97</v>
      </c>
      <c r="F43" s="30">
        <v>907</v>
      </c>
      <c r="G43" s="41">
        <v>867</v>
      </c>
      <c r="H43" s="30">
        <v>40</v>
      </c>
      <c r="I43" s="42">
        <v>4.61361014994233E-2</v>
      </c>
      <c r="J43" s="43">
        <v>886</v>
      </c>
      <c r="K43" s="30">
        <v>864</v>
      </c>
      <c r="L43" s="30">
        <v>43</v>
      </c>
      <c r="M43" s="44">
        <v>-22</v>
      </c>
      <c r="N43" s="45">
        <v>-2.4830699774266364E-2</v>
      </c>
      <c r="O43" s="45">
        <v>8.7789305666400638E-3</v>
      </c>
      <c r="P43" s="46">
        <v>0.9525909592061742</v>
      </c>
    </row>
    <row r="44" spans="2:16" x14ac:dyDescent="0.25">
      <c r="B44" s="39" t="s">
        <v>31</v>
      </c>
      <c r="C44" s="39" t="s">
        <v>84</v>
      </c>
      <c r="D44" s="40">
        <v>247161000197</v>
      </c>
      <c r="E44" s="39" t="s">
        <v>98</v>
      </c>
      <c r="F44" s="30">
        <v>894</v>
      </c>
      <c r="G44" s="41">
        <v>865</v>
      </c>
      <c r="H44" s="30">
        <v>29</v>
      </c>
      <c r="I44" s="42">
        <v>3.3526011560693639E-2</v>
      </c>
      <c r="J44" s="43">
        <v>798</v>
      </c>
      <c r="K44" s="30">
        <v>780</v>
      </c>
      <c r="L44" s="30">
        <v>114</v>
      </c>
      <c r="M44" s="44">
        <v>-18</v>
      </c>
      <c r="N44" s="45">
        <v>-2.2556390977443608E-2</v>
      </c>
      <c r="O44" s="45">
        <v>7.1827613727055064E-3</v>
      </c>
      <c r="P44" s="46">
        <v>0.87248322147651003</v>
      </c>
    </row>
    <row r="45" spans="2:16" x14ac:dyDescent="0.25">
      <c r="B45" s="39" t="s">
        <v>19</v>
      </c>
      <c r="C45" s="39" t="s">
        <v>20</v>
      </c>
      <c r="D45" s="40">
        <v>347288000352</v>
      </c>
      <c r="E45" s="39" t="s">
        <v>99</v>
      </c>
      <c r="F45" s="30">
        <v>1420</v>
      </c>
      <c r="G45" s="41">
        <v>1420</v>
      </c>
      <c r="H45" s="30">
        <v>0</v>
      </c>
      <c r="I45" s="42">
        <v>0</v>
      </c>
      <c r="J45" s="43">
        <v>1439</v>
      </c>
      <c r="K45" s="30">
        <v>1407</v>
      </c>
      <c r="L45" s="30">
        <v>13</v>
      </c>
      <c r="M45" s="44">
        <v>-32</v>
      </c>
      <c r="N45" s="45">
        <v>-2.2237665045170257E-2</v>
      </c>
      <c r="O45" s="45">
        <v>1.2769353551476457E-2</v>
      </c>
      <c r="P45" s="46">
        <v>0.99084507042253522</v>
      </c>
    </row>
    <row r="46" spans="2:16" x14ac:dyDescent="0.25">
      <c r="B46" s="39" t="s">
        <v>24</v>
      </c>
      <c r="C46" s="39" t="s">
        <v>55</v>
      </c>
      <c r="D46" s="40">
        <v>247692000680</v>
      </c>
      <c r="E46" s="39" t="s">
        <v>100</v>
      </c>
      <c r="F46" s="30">
        <v>577</v>
      </c>
      <c r="G46" s="41">
        <v>577</v>
      </c>
      <c r="H46" s="30">
        <v>0</v>
      </c>
      <c r="I46" s="42">
        <v>0</v>
      </c>
      <c r="J46" s="43">
        <v>586</v>
      </c>
      <c r="K46" s="30">
        <v>576</v>
      </c>
      <c r="L46" s="30">
        <v>1</v>
      </c>
      <c r="M46" s="44">
        <v>-10</v>
      </c>
      <c r="N46" s="45">
        <v>-1.7064846416382253E-2</v>
      </c>
      <c r="O46" s="45">
        <v>3.9904229848363925E-3</v>
      </c>
      <c r="P46" s="46">
        <v>0.99826689774696709</v>
      </c>
    </row>
    <row r="47" spans="2:16" x14ac:dyDescent="0.25">
      <c r="B47" s="39" t="s">
        <v>35</v>
      </c>
      <c r="C47" s="39" t="s">
        <v>39</v>
      </c>
      <c r="D47" s="40">
        <v>247551001071</v>
      </c>
      <c r="E47" s="39" t="s">
        <v>101</v>
      </c>
      <c r="F47" s="30">
        <v>1547</v>
      </c>
      <c r="G47" s="41">
        <v>1522</v>
      </c>
      <c r="H47" s="30">
        <v>25</v>
      </c>
      <c r="I47" s="42">
        <v>1.6425755584756899E-2</v>
      </c>
      <c r="J47" s="43">
        <v>1619</v>
      </c>
      <c r="K47" s="30">
        <v>1585</v>
      </c>
      <c r="L47" s="30">
        <v>-38</v>
      </c>
      <c r="M47" s="44">
        <v>-34</v>
      </c>
      <c r="N47" s="45">
        <v>-2.1000617665225447E-2</v>
      </c>
      <c r="O47" s="45">
        <v>1.3567438148443736E-2</v>
      </c>
      <c r="P47" s="46">
        <v>1.0245636716224951</v>
      </c>
    </row>
    <row r="48" spans="2:16" x14ac:dyDescent="0.25">
      <c r="B48" s="39" t="s">
        <v>19</v>
      </c>
      <c r="C48" s="39" t="s">
        <v>42</v>
      </c>
      <c r="D48" s="40">
        <v>247189000010</v>
      </c>
      <c r="E48" s="39" t="s">
        <v>102</v>
      </c>
      <c r="F48" s="30">
        <v>497</v>
      </c>
      <c r="G48" s="41">
        <v>485</v>
      </c>
      <c r="H48" s="30">
        <v>12</v>
      </c>
      <c r="I48" s="42">
        <v>2.4742268041237112E-2</v>
      </c>
      <c r="J48" s="43">
        <v>504</v>
      </c>
      <c r="K48" s="30">
        <v>497</v>
      </c>
      <c r="L48" s="30">
        <v>0</v>
      </c>
      <c r="M48" s="44">
        <v>-7</v>
      </c>
      <c r="N48" s="45">
        <v>-1.3888888888888888E-2</v>
      </c>
      <c r="O48" s="45">
        <v>2.7932960893854749E-3</v>
      </c>
      <c r="P48" s="46">
        <v>1</v>
      </c>
    </row>
    <row r="49" spans="2:16" x14ac:dyDescent="0.25">
      <c r="B49" s="39" t="s">
        <v>24</v>
      </c>
      <c r="C49" s="39" t="s">
        <v>103</v>
      </c>
      <c r="D49" s="40">
        <v>247318000528</v>
      </c>
      <c r="E49" s="39" t="s">
        <v>104</v>
      </c>
      <c r="F49" s="30">
        <v>430</v>
      </c>
      <c r="G49" s="41">
        <v>430</v>
      </c>
      <c r="H49" s="30">
        <v>0</v>
      </c>
      <c r="I49" s="42">
        <v>0</v>
      </c>
      <c r="J49" s="43">
        <v>398</v>
      </c>
      <c r="K49" s="30">
        <v>386</v>
      </c>
      <c r="L49" s="30">
        <v>44</v>
      </c>
      <c r="M49" s="44">
        <v>-12</v>
      </c>
      <c r="N49" s="45">
        <v>-3.015075376884422E-2</v>
      </c>
      <c r="O49" s="45">
        <v>4.7885075818036712E-3</v>
      </c>
      <c r="P49" s="46">
        <v>0.89767441860465114</v>
      </c>
    </row>
    <row r="50" spans="2:16" x14ac:dyDescent="0.25">
      <c r="B50" s="39" t="s">
        <v>35</v>
      </c>
      <c r="C50" s="39" t="s">
        <v>73</v>
      </c>
      <c r="D50" s="40">
        <v>147170000022</v>
      </c>
      <c r="E50" s="39" t="s">
        <v>105</v>
      </c>
      <c r="F50" s="30">
        <v>2242</v>
      </c>
      <c r="G50" s="41">
        <v>2241</v>
      </c>
      <c r="H50" s="30">
        <v>1</v>
      </c>
      <c r="I50" s="42">
        <v>4.4622936189201248E-4</v>
      </c>
      <c r="J50" s="43">
        <v>2178</v>
      </c>
      <c r="K50" s="30">
        <v>2142</v>
      </c>
      <c r="L50" s="30">
        <v>100</v>
      </c>
      <c r="M50" s="44">
        <v>-36</v>
      </c>
      <c r="N50" s="45">
        <v>-1.6528925619834711E-2</v>
      </c>
      <c r="O50" s="45">
        <v>1.4365522745411013E-2</v>
      </c>
      <c r="P50" s="46">
        <v>0.95539696699375554</v>
      </c>
    </row>
    <row r="51" spans="2:16" x14ac:dyDescent="0.25">
      <c r="B51" s="39" t="s">
        <v>19</v>
      </c>
      <c r="C51" s="39" t="s">
        <v>20</v>
      </c>
      <c r="D51" s="40">
        <v>147288000141</v>
      </c>
      <c r="E51" s="39" t="s">
        <v>106</v>
      </c>
      <c r="F51" s="30">
        <v>3324</v>
      </c>
      <c r="G51" s="41">
        <v>3193</v>
      </c>
      <c r="H51" s="30">
        <v>131</v>
      </c>
      <c r="I51" s="42">
        <v>4.1027247103037894E-2</v>
      </c>
      <c r="J51" s="43">
        <v>3227</v>
      </c>
      <c r="K51" s="30">
        <v>3162</v>
      </c>
      <c r="L51" s="30">
        <v>162</v>
      </c>
      <c r="M51" s="44">
        <v>-65</v>
      </c>
      <c r="N51" s="45">
        <v>-2.0142547257514718E-2</v>
      </c>
      <c r="O51" s="45">
        <v>2.5937749401436554E-2</v>
      </c>
      <c r="P51" s="46">
        <v>0.95126353790613716</v>
      </c>
    </row>
    <row r="52" spans="2:16" x14ac:dyDescent="0.25">
      <c r="B52" s="39" t="s">
        <v>24</v>
      </c>
      <c r="C52" s="39" t="s">
        <v>64</v>
      </c>
      <c r="D52" s="40">
        <v>147245001941</v>
      </c>
      <c r="E52" s="39" t="s">
        <v>107</v>
      </c>
      <c r="F52" s="30">
        <v>1994</v>
      </c>
      <c r="G52" s="41">
        <v>1975</v>
      </c>
      <c r="H52" s="30">
        <v>19</v>
      </c>
      <c r="I52" s="42">
        <v>9.6202531645569623E-3</v>
      </c>
      <c r="J52" s="43">
        <v>1961</v>
      </c>
      <c r="K52" s="30">
        <v>1919</v>
      </c>
      <c r="L52" s="30">
        <v>75</v>
      </c>
      <c r="M52" s="44">
        <v>-42</v>
      </c>
      <c r="N52" s="45">
        <v>-2.1417644059153494E-2</v>
      </c>
      <c r="O52" s="45">
        <v>1.6759776536312849E-2</v>
      </c>
      <c r="P52" s="46">
        <v>0.96238716148445336</v>
      </c>
    </row>
    <row r="53" spans="2:16" x14ac:dyDescent="0.25">
      <c r="B53" s="39" t="s">
        <v>24</v>
      </c>
      <c r="C53" s="39" t="s">
        <v>103</v>
      </c>
      <c r="D53" s="40">
        <v>247318000234</v>
      </c>
      <c r="E53" s="39" t="s">
        <v>108</v>
      </c>
      <c r="F53" s="30">
        <v>824</v>
      </c>
      <c r="G53" s="41">
        <v>794</v>
      </c>
      <c r="H53" s="30">
        <v>30</v>
      </c>
      <c r="I53" s="42">
        <v>3.7783375314861464E-2</v>
      </c>
      <c r="J53" s="43">
        <v>792</v>
      </c>
      <c r="K53" s="30">
        <v>779</v>
      </c>
      <c r="L53" s="30">
        <v>45</v>
      </c>
      <c r="M53" s="44">
        <v>-13</v>
      </c>
      <c r="N53" s="45">
        <v>-1.6414141414141416E-2</v>
      </c>
      <c r="O53" s="45">
        <v>5.1875498802873106E-3</v>
      </c>
      <c r="P53" s="46">
        <v>0.94538834951456308</v>
      </c>
    </row>
    <row r="54" spans="2:16" x14ac:dyDescent="0.25">
      <c r="B54" s="39" t="s">
        <v>24</v>
      </c>
      <c r="C54" s="39" t="s">
        <v>87</v>
      </c>
      <c r="D54" s="40">
        <v>147707001705</v>
      </c>
      <c r="E54" s="39" t="s">
        <v>109</v>
      </c>
      <c r="F54" s="30">
        <v>1946</v>
      </c>
      <c r="G54" s="41">
        <v>1908</v>
      </c>
      <c r="H54" s="30">
        <v>38</v>
      </c>
      <c r="I54" s="42">
        <v>1.9916142557651992E-2</v>
      </c>
      <c r="J54" s="43">
        <v>1870</v>
      </c>
      <c r="K54" s="30">
        <v>1845</v>
      </c>
      <c r="L54" s="30">
        <v>101</v>
      </c>
      <c r="M54" s="44">
        <v>-25</v>
      </c>
      <c r="N54" s="45">
        <v>-1.3368983957219251E-2</v>
      </c>
      <c r="O54" s="45">
        <v>9.9760574620909818E-3</v>
      </c>
      <c r="P54" s="46">
        <v>0.94809866392600206</v>
      </c>
    </row>
    <row r="55" spans="2:16" x14ac:dyDescent="0.25">
      <c r="B55" s="39" t="s">
        <v>31</v>
      </c>
      <c r="C55" s="39" t="s">
        <v>51</v>
      </c>
      <c r="D55" s="40">
        <v>147551000011</v>
      </c>
      <c r="E55" s="39" t="s">
        <v>110</v>
      </c>
      <c r="F55" s="30">
        <v>1670</v>
      </c>
      <c r="G55" s="41">
        <v>1484</v>
      </c>
      <c r="H55" s="30">
        <v>186</v>
      </c>
      <c r="I55" s="42">
        <v>0.12533692722371967</v>
      </c>
      <c r="J55" s="43">
        <v>1549</v>
      </c>
      <c r="K55" s="30">
        <v>1515</v>
      </c>
      <c r="L55" s="30">
        <v>155</v>
      </c>
      <c r="M55" s="44">
        <v>-34</v>
      </c>
      <c r="N55" s="45">
        <v>-2.1949644932214331E-2</v>
      </c>
      <c r="O55" s="45">
        <v>1.3567438148443736E-2</v>
      </c>
      <c r="P55" s="46">
        <v>0.90718562874251496</v>
      </c>
    </row>
    <row r="56" spans="2:16" x14ac:dyDescent="0.25">
      <c r="B56" s="39" t="s">
        <v>19</v>
      </c>
      <c r="C56" s="39" t="s">
        <v>42</v>
      </c>
      <c r="D56" s="40">
        <v>247189004546</v>
      </c>
      <c r="E56" s="39" t="s">
        <v>111</v>
      </c>
      <c r="F56" s="30">
        <v>613</v>
      </c>
      <c r="G56" s="41">
        <v>613</v>
      </c>
      <c r="H56" s="30">
        <v>0</v>
      </c>
      <c r="I56" s="42">
        <v>0</v>
      </c>
      <c r="J56" s="43">
        <v>626</v>
      </c>
      <c r="K56" s="30">
        <v>616</v>
      </c>
      <c r="L56" s="30">
        <v>-3</v>
      </c>
      <c r="M56" s="44">
        <v>-10</v>
      </c>
      <c r="N56" s="45">
        <v>-1.5974440894568689E-2</v>
      </c>
      <c r="O56" s="45">
        <v>3.9904229848363925E-3</v>
      </c>
      <c r="P56" s="46">
        <v>1.0048939641109298</v>
      </c>
    </row>
    <row r="57" spans="2:16" x14ac:dyDescent="0.25">
      <c r="B57" s="39" t="s">
        <v>24</v>
      </c>
      <c r="C57" s="39" t="s">
        <v>25</v>
      </c>
      <c r="D57" s="40">
        <v>147545001668</v>
      </c>
      <c r="E57" s="39" t="s">
        <v>112</v>
      </c>
      <c r="F57" s="30">
        <v>1795</v>
      </c>
      <c r="G57" s="41">
        <v>1746</v>
      </c>
      <c r="H57" s="30">
        <v>49</v>
      </c>
      <c r="I57" s="42">
        <v>2.8064146620847653E-2</v>
      </c>
      <c r="J57" s="43">
        <v>1754</v>
      </c>
      <c r="K57" s="30">
        <v>1684</v>
      </c>
      <c r="L57" s="30">
        <v>111</v>
      </c>
      <c r="M57" s="44">
        <v>-70</v>
      </c>
      <c r="N57" s="45">
        <v>-3.9908779931584946E-2</v>
      </c>
      <c r="O57" s="45">
        <v>2.7932960893854747E-2</v>
      </c>
      <c r="P57" s="46">
        <v>0.93816155988857941</v>
      </c>
    </row>
    <row r="58" spans="2:16" x14ac:dyDescent="0.25">
      <c r="B58" s="39" t="s">
        <v>19</v>
      </c>
      <c r="C58" s="39" t="s">
        <v>46</v>
      </c>
      <c r="D58" s="40">
        <v>247570000051</v>
      </c>
      <c r="E58" s="39" t="s">
        <v>113</v>
      </c>
      <c r="F58" s="30">
        <v>2084</v>
      </c>
      <c r="G58" s="41">
        <v>2084</v>
      </c>
      <c r="H58" s="30">
        <v>0</v>
      </c>
      <c r="I58" s="42">
        <v>0</v>
      </c>
      <c r="J58" s="43">
        <v>2089</v>
      </c>
      <c r="K58" s="30">
        <v>2060</v>
      </c>
      <c r="L58" s="30">
        <v>24</v>
      </c>
      <c r="M58" s="44">
        <v>-29</v>
      </c>
      <c r="N58" s="45">
        <v>-1.3882240306366683E-2</v>
      </c>
      <c r="O58" s="45">
        <v>1.1572226656025539E-2</v>
      </c>
      <c r="P58" s="46">
        <v>0.98848368522072938</v>
      </c>
    </row>
    <row r="59" spans="2:16" x14ac:dyDescent="0.25">
      <c r="B59" s="39" t="s">
        <v>35</v>
      </c>
      <c r="C59" s="39" t="s">
        <v>114</v>
      </c>
      <c r="D59" s="40">
        <v>147555000627</v>
      </c>
      <c r="E59" s="39" t="s">
        <v>115</v>
      </c>
      <c r="F59" s="30">
        <v>2350</v>
      </c>
      <c r="G59" s="41">
        <v>2338</v>
      </c>
      <c r="H59" s="30">
        <v>12</v>
      </c>
      <c r="I59" s="42">
        <v>5.1325919589392645E-3</v>
      </c>
      <c r="J59" s="43">
        <v>2343</v>
      </c>
      <c r="K59" s="30">
        <v>2217</v>
      </c>
      <c r="L59" s="30">
        <v>133</v>
      </c>
      <c r="M59" s="44">
        <v>-126</v>
      </c>
      <c r="N59" s="45">
        <v>-5.3777208706786171E-2</v>
      </c>
      <c r="O59" s="45">
        <v>5.027932960893855E-2</v>
      </c>
      <c r="P59" s="46">
        <v>0.94340425531914895</v>
      </c>
    </row>
    <row r="60" spans="2:16" x14ac:dyDescent="0.25">
      <c r="B60" s="39" t="s">
        <v>35</v>
      </c>
      <c r="C60" s="39" t="s">
        <v>39</v>
      </c>
      <c r="D60" s="40">
        <v>247058000171</v>
      </c>
      <c r="E60" s="39" t="s">
        <v>116</v>
      </c>
      <c r="F60" s="30">
        <v>326</v>
      </c>
      <c r="G60" s="41">
        <v>323</v>
      </c>
      <c r="H60" s="30">
        <v>3</v>
      </c>
      <c r="I60" s="42">
        <v>9.2879256965944269E-3</v>
      </c>
      <c r="J60" s="43">
        <v>309</v>
      </c>
      <c r="K60" s="30">
        <v>303</v>
      </c>
      <c r="L60" s="30">
        <v>23</v>
      </c>
      <c r="M60" s="44">
        <v>-6</v>
      </c>
      <c r="N60" s="45">
        <v>-1.9417475728155338E-2</v>
      </c>
      <c r="O60" s="45">
        <v>2.3942537909018356E-3</v>
      </c>
      <c r="P60" s="46">
        <v>0.92944785276073616</v>
      </c>
    </row>
    <row r="61" spans="2:16" x14ac:dyDescent="0.25">
      <c r="B61" s="39" t="s">
        <v>31</v>
      </c>
      <c r="C61" s="39" t="s">
        <v>117</v>
      </c>
      <c r="D61" s="40">
        <v>247541000271</v>
      </c>
      <c r="E61" s="39" t="s">
        <v>118</v>
      </c>
      <c r="F61" s="30">
        <v>1296</v>
      </c>
      <c r="G61" s="41">
        <v>1195</v>
      </c>
      <c r="H61" s="30">
        <v>101</v>
      </c>
      <c r="I61" s="42">
        <v>8.4518828451882841E-2</v>
      </c>
      <c r="J61" s="43">
        <v>1174</v>
      </c>
      <c r="K61" s="30">
        <v>1159</v>
      </c>
      <c r="L61" s="30">
        <v>137</v>
      </c>
      <c r="M61" s="44">
        <v>-15</v>
      </c>
      <c r="N61" s="45">
        <v>-1.2776831345826235E-2</v>
      </c>
      <c r="O61" s="45">
        <v>5.9856344772545892E-3</v>
      </c>
      <c r="P61" s="46">
        <v>0.89429012345679015</v>
      </c>
    </row>
    <row r="62" spans="2:16" x14ac:dyDescent="0.25">
      <c r="B62" s="39" t="s">
        <v>24</v>
      </c>
      <c r="C62" s="39" t="s">
        <v>64</v>
      </c>
      <c r="D62" s="40">
        <v>247245000982</v>
      </c>
      <c r="E62" s="39" t="s">
        <v>119</v>
      </c>
      <c r="F62" s="30">
        <v>410</v>
      </c>
      <c r="G62" s="41">
        <v>386</v>
      </c>
      <c r="H62" s="30">
        <v>24</v>
      </c>
      <c r="I62" s="42">
        <v>6.2176165803108807E-2</v>
      </c>
      <c r="J62" s="43">
        <v>408</v>
      </c>
      <c r="K62" s="30">
        <v>402</v>
      </c>
      <c r="L62" s="30">
        <v>8</v>
      </c>
      <c r="M62" s="44">
        <v>-6</v>
      </c>
      <c r="N62" s="45">
        <v>-1.4705882352941176E-2</v>
      </c>
      <c r="O62" s="45">
        <v>2.3942537909018356E-3</v>
      </c>
      <c r="P62" s="46">
        <v>0.98048780487804876</v>
      </c>
    </row>
    <row r="63" spans="2:16" x14ac:dyDescent="0.25">
      <c r="B63" s="39" t="s">
        <v>35</v>
      </c>
      <c r="C63" s="39" t="s">
        <v>114</v>
      </c>
      <c r="D63" s="40">
        <v>147555000295</v>
      </c>
      <c r="E63" s="39" t="s">
        <v>120</v>
      </c>
      <c r="F63" s="30">
        <v>3441</v>
      </c>
      <c r="G63" s="41">
        <v>3441</v>
      </c>
      <c r="H63" s="30">
        <v>0</v>
      </c>
      <c r="I63" s="42">
        <v>0</v>
      </c>
      <c r="J63" s="43">
        <v>3361</v>
      </c>
      <c r="K63" s="30">
        <v>3314</v>
      </c>
      <c r="L63" s="30">
        <v>127</v>
      </c>
      <c r="M63" s="44">
        <v>-47</v>
      </c>
      <c r="N63" s="45">
        <v>-1.39839333531687E-2</v>
      </c>
      <c r="O63" s="45">
        <v>1.8754988028731046E-2</v>
      </c>
      <c r="P63" s="46">
        <v>0.96309212438244696</v>
      </c>
    </row>
    <row r="64" spans="2:16" x14ac:dyDescent="0.25">
      <c r="B64" s="39" t="s">
        <v>19</v>
      </c>
      <c r="C64" s="39" t="s">
        <v>42</v>
      </c>
      <c r="D64" s="40">
        <v>247980000066</v>
      </c>
      <c r="E64" s="39" t="s">
        <v>121</v>
      </c>
      <c r="F64" s="30">
        <v>408</v>
      </c>
      <c r="G64" s="41">
        <v>391</v>
      </c>
      <c r="H64" s="30">
        <v>17</v>
      </c>
      <c r="I64" s="42">
        <v>4.3478260869565216E-2</v>
      </c>
      <c r="J64" s="43">
        <v>427</v>
      </c>
      <c r="K64" s="30">
        <v>422</v>
      </c>
      <c r="L64" s="30">
        <v>-14</v>
      </c>
      <c r="M64" s="44">
        <v>-5</v>
      </c>
      <c r="N64" s="45">
        <v>-1.1709601873536301E-2</v>
      </c>
      <c r="O64" s="45">
        <v>1.9952114924181963E-3</v>
      </c>
      <c r="P64" s="46">
        <v>1.0343137254901962</v>
      </c>
    </row>
    <row r="65" spans="2:16" x14ac:dyDescent="0.25">
      <c r="B65" s="39" t="s">
        <v>19</v>
      </c>
      <c r="C65" s="39" t="s">
        <v>20</v>
      </c>
      <c r="D65" s="40">
        <v>247288000013</v>
      </c>
      <c r="E65" s="39" t="s">
        <v>122</v>
      </c>
      <c r="F65" s="30">
        <v>1079</v>
      </c>
      <c r="G65" s="41">
        <v>1004</v>
      </c>
      <c r="H65" s="30">
        <v>75</v>
      </c>
      <c r="I65" s="42">
        <v>7.4701195219123509E-2</v>
      </c>
      <c r="J65" s="43">
        <v>992</v>
      </c>
      <c r="K65" s="30">
        <v>980</v>
      </c>
      <c r="L65" s="30">
        <v>99</v>
      </c>
      <c r="M65" s="44">
        <v>-12</v>
      </c>
      <c r="N65" s="45">
        <v>-1.2096774193548387E-2</v>
      </c>
      <c r="O65" s="45">
        <v>4.7885075818036712E-3</v>
      </c>
      <c r="P65" s="46">
        <v>0.90824837812789616</v>
      </c>
    </row>
    <row r="66" spans="2:16" x14ac:dyDescent="0.25">
      <c r="B66" s="39" t="s">
        <v>35</v>
      </c>
      <c r="C66" s="39" t="s">
        <v>82</v>
      </c>
      <c r="D66" s="40">
        <v>247460000249</v>
      </c>
      <c r="E66" s="39" t="s">
        <v>123</v>
      </c>
      <c r="F66" s="30">
        <v>1788</v>
      </c>
      <c r="G66" s="41">
        <v>1774</v>
      </c>
      <c r="H66" s="30">
        <v>14</v>
      </c>
      <c r="I66" s="42">
        <v>7.8917700112739568E-3</v>
      </c>
      <c r="J66" s="43">
        <v>1822</v>
      </c>
      <c r="K66" s="30">
        <v>1799</v>
      </c>
      <c r="L66" s="30">
        <v>-11</v>
      </c>
      <c r="M66" s="44">
        <v>-23</v>
      </c>
      <c r="N66" s="45">
        <v>-1.2623490669593854E-2</v>
      </c>
      <c r="O66" s="45">
        <v>9.1779728651237031E-3</v>
      </c>
      <c r="P66" s="46">
        <v>1.0061521252796422</v>
      </c>
    </row>
    <row r="67" spans="2:16" x14ac:dyDescent="0.25">
      <c r="B67" s="39" t="s">
        <v>24</v>
      </c>
      <c r="C67" s="39" t="s">
        <v>55</v>
      </c>
      <c r="D67" s="40">
        <v>247692000337</v>
      </c>
      <c r="E67" s="39" t="s">
        <v>124</v>
      </c>
      <c r="F67" s="30">
        <v>599</v>
      </c>
      <c r="G67" s="41">
        <v>589</v>
      </c>
      <c r="H67" s="30">
        <v>10</v>
      </c>
      <c r="I67" s="42">
        <v>1.6977928692699491E-2</v>
      </c>
      <c r="J67" s="43">
        <v>556</v>
      </c>
      <c r="K67" s="30">
        <v>550</v>
      </c>
      <c r="L67" s="30">
        <v>49</v>
      </c>
      <c r="M67" s="44">
        <v>-6</v>
      </c>
      <c r="N67" s="45">
        <v>-1.0791366906474821E-2</v>
      </c>
      <c r="O67" s="45">
        <v>2.3942537909018356E-3</v>
      </c>
      <c r="P67" s="46">
        <v>0.91819699499165275</v>
      </c>
    </row>
    <row r="68" spans="2:16" x14ac:dyDescent="0.25">
      <c r="B68" s="39" t="s">
        <v>19</v>
      </c>
      <c r="C68" s="39" t="s">
        <v>42</v>
      </c>
      <c r="D68" s="40">
        <v>247189004341</v>
      </c>
      <c r="E68" s="39" t="s">
        <v>125</v>
      </c>
      <c r="F68" s="30">
        <v>833</v>
      </c>
      <c r="G68" s="41">
        <v>812</v>
      </c>
      <c r="H68" s="30">
        <v>21</v>
      </c>
      <c r="I68" s="42">
        <v>2.5862068965517241E-2</v>
      </c>
      <c r="J68" s="43">
        <v>835</v>
      </c>
      <c r="K68" s="30">
        <v>826</v>
      </c>
      <c r="L68" s="30">
        <v>7</v>
      </c>
      <c r="M68" s="44">
        <v>-9</v>
      </c>
      <c r="N68" s="45">
        <v>-1.0778443113772455E-2</v>
      </c>
      <c r="O68" s="45">
        <v>3.5913806863527532E-3</v>
      </c>
      <c r="P68" s="46">
        <v>0.99159663865546221</v>
      </c>
    </row>
    <row r="69" spans="2:16" x14ac:dyDescent="0.25">
      <c r="B69" s="39" t="s">
        <v>31</v>
      </c>
      <c r="C69" s="39" t="s">
        <v>126</v>
      </c>
      <c r="D69" s="40">
        <v>247541000475</v>
      </c>
      <c r="E69" s="39" t="s">
        <v>127</v>
      </c>
      <c r="F69" s="30">
        <v>578</v>
      </c>
      <c r="G69" s="41">
        <v>574</v>
      </c>
      <c r="H69" s="30">
        <v>4</v>
      </c>
      <c r="I69" s="42">
        <v>6.9686411149825784E-3</v>
      </c>
      <c r="J69" s="43">
        <v>574</v>
      </c>
      <c r="K69" s="30">
        <v>567</v>
      </c>
      <c r="L69" s="30">
        <v>11</v>
      </c>
      <c r="M69" s="44">
        <v>-7</v>
      </c>
      <c r="N69" s="45">
        <v>-1.2195121951219513E-2</v>
      </c>
      <c r="O69" s="45">
        <v>2.7932960893854749E-3</v>
      </c>
      <c r="P69" s="46">
        <v>0.98096885813148793</v>
      </c>
    </row>
    <row r="70" spans="2:16" x14ac:dyDescent="0.25">
      <c r="B70" s="39" t="s">
        <v>19</v>
      </c>
      <c r="C70" s="39" t="s">
        <v>42</v>
      </c>
      <c r="D70" s="40">
        <v>247189041948</v>
      </c>
      <c r="E70" s="39" t="s">
        <v>128</v>
      </c>
      <c r="F70" s="30">
        <v>506</v>
      </c>
      <c r="G70" s="41">
        <v>506</v>
      </c>
      <c r="H70" s="30">
        <v>0</v>
      </c>
      <c r="I70" s="42">
        <v>0</v>
      </c>
      <c r="J70" s="43">
        <v>500</v>
      </c>
      <c r="K70" s="30">
        <v>497</v>
      </c>
      <c r="L70" s="30">
        <v>9</v>
      </c>
      <c r="M70" s="44">
        <v>-3</v>
      </c>
      <c r="N70" s="45">
        <v>-6.0000000000000001E-3</v>
      </c>
      <c r="O70" s="45">
        <v>1.1971268954509178E-3</v>
      </c>
      <c r="P70" s="46">
        <v>0.98221343873517786</v>
      </c>
    </row>
    <row r="71" spans="2:16" x14ac:dyDescent="0.25">
      <c r="B71" s="39" t="s">
        <v>24</v>
      </c>
      <c r="C71" s="39" t="s">
        <v>87</v>
      </c>
      <c r="D71" s="40">
        <v>247707000673</v>
      </c>
      <c r="E71" s="39" t="s">
        <v>129</v>
      </c>
      <c r="F71" s="30">
        <v>667</v>
      </c>
      <c r="G71" s="41">
        <v>651</v>
      </c>
      <c r="H71" s="30">
        <v>16</v>
      </c>
      <c r="I71" s="42">
        <v>2.4577572964669739E-2</v>
      </c>
      <c r="J71" s="43">
        <v>618</v>
      </c>
      <c r="K71" s="30">
        <v>616</v>
      </c>
      <c r="L71" s="30">
        <v>51</v>
      </c>
      <c r="M71" s="44">
        <v>-2</v>
      </c>
      <c r="N71" s="45">
        <v>-3.2362459546925568E-3</v>
      </c>
      <c r="O71" s="45">
        <v>7.9808459696727857E-4</v>
      </c>
      <c r="P71" s="46">
        <v>0.92353823088455778</v>
      </c>
    </row>
    <row r="72" spans="2:16" x14ac:dyDescent="0.25">
      <c r="B72" s="39" t="s">
        <v>35</v>
      </c>
      <c r="C72" s="39" t="s">
        <v>39</v>
      </c>
      <c r="D72" s="40">
        <v>247058001045</v>
      </c>
      <c r="E72" s="39" t="s">
        <v>130</v>
      </c>
      <c r="F72" s="30">
        <v>2005</v>
      </c>
      <c r="G72" s="41">
        <v>1955</v>
      </c>
      <c r="H72" s="30">
        <v>50</v>
      </c>
      <c r="I72" s="42">
        <v>2.557544757033248E-2</v>
      </c>
      <c r="J72" s="43">
        <v>1949</v>
      </c>
      <c r="K72" s="30">
        <v>1924</v>
      </c>
      <c r="L72" s="30">
        <v>81</v>
      </c>
      <c r="M72" s="44">
        <v>-25</v>
      </c>
      <c r="N72" s="45">
        <v>-1.2827090815802977E-2</v>
      </c>
      <c r="O72" s="45">
        <v>9.9760574620909818E-3</v>
      </c>
      <c r="P72" s="46">
        <v>0.9596009975062344</v>
      </c>
    </row>
    <row r="73" spans="2:16" x14ac:dyDescent="0.25">
      <c r="B73" s="39" t="s">
        <v>24</v>
      </c>
      <c r="C73" s="39" t="s">
        <v>103</v>
      </c>
      <c r="D73" s="40">
        <v>247318000790</v>
      </c>
      <c r="E73" s="39" t="s">
        <v>131</v>
      </c>
      <c r="F73" s="30">
        <v>919</v>
      </c>
      <c r="G73" s="41">
        <v>919</v>
      </c>
      <c r="H73" s="30">
        <v>0</v>
      </c>
      <c r="I73" s="42">
        <v>0</v>
      </c>
      <c r="J73" s="43">
        <v>899</v>
      </c>
      <c r="K73" s="30">
        <v>885</v>
      </c>
      <c r="L73" s="30">
        <v>34</v>
      </c>
      <c r="M73" s="44">
        <v>-14</v>
      </c>
      <c r="N73" s="45">
        <v>-1.557285873192436E-2</v>
      </c>
      <c r="O73" s="45">
        <v>5.5865921787709499E-3</v>
      </c>
      <c r="P73" s="46">
        <v>0.96300326441784545</v>
      </c>
    </row>
    <row r="74" spans="2:16" x14ac:dyDescent="0.25">
      <c r="B74" s="39" t="s">
        <v>24</v>
      </c>
      <c r="C74" s="39" t="s">
        <v>103</v>
      </c>
      <c r="D74" s="40">
        <v>147318000027</v>
      </c>
      <c r="E74" s="39" t="s">
        <v>132</v>
      </c>
      <c r="F74" s="30">
        <v>1221</v>
      </c>
      <c r="G74" s="41">
        <v>1190</v>
      </c>
      <c r="H74" s="30">
        <v>31</v>
      </c>
      <c r="I74" s="42">
        <v>2.6050420168067228E-2</v>
      </c>
      <c r="J74" s="43">
        <v>1157</v>
      </c>
      <c r="K74" s="30">
        <v>1147</v>
      </c>
      <c r="L74" s="30">
        <v>74</v>
      </c>
      <c r="M74" s="44">
        <v>-10</v>
      </c>
      <c r="N74" s="45">
        <v>-8.6430423509075201E-3</v>
      </c>
      <c r="O74" s="45">
        <v>3.9904229848363925E-3</v>
      </c>
      <c r="P74" s="46">
        <v>0.93939393939393945</v>
      </c>
    </row>
    <row r="75" spans="2:16" x14ac:dyDescent="0.25">
      <c r="B75" s="39" t="s">
        <v>24</v>
      </c>
      <c r="C75" s="39" t="s">
        <v>103</v>
      </c>
      <c r="D75" s="40">
        <v>247318000188</v>
      </c>
      <c r="E75" s="39" t="s">
        <v>133</v>
      </c>
      <c r="F75" s="30">
        <v>402</v>
      </c>
      <c r="G75" s="41">
        <v>396</v>
      </c>
      <c r="H75" s="30">
        <v>6</v>
      </c>
      <c r="I75" s="42">
        <v>1.5151515151515152E-2</v>
      </c>
      <c r="J75" s="43">
        <v>355</v>
      </c>
      <c r="K75" s="30">
        <v>356</v>
      </c>
      <c r="L75" s="30">
        <v>46</v>
      </c>
      <c r="M75" s="44">
        <v>1</v>
      </c>
      <c r="N75" s="45">
        <v>2.8169014084507044E-3</v>
      </c>
      <c r="O75" s="45">
        <v>-3.9904229848363929E-4</v>
      </c>
      <c r="P75" s="46">
        <v>0.88557213930348255</v>
      </c>
    </row>
    <row r="76" spans="2:16" x14ac:dyDescent="0.25">
      <c r="B76" s="39" t="s">
        <v>35</v>
      </c>
      <c r="C76" s="39" t="s">
        <v>114</v>
      </c>
      <c r="D76" s="40">
        <v>147555000091</v>
      </c>
      <c r="E76" s="39" t="s">
        <v>134</v>
      </c>
      <c r="F76" s="30">
        <v>1917</v>
      </c>
      <c r="G76" s="41">
        <v>1917</v>
      </c>
      <c r="H76" s="30">
        <v>0</v>
      </c>
      <c r="I76" s="42">
        <v>0</v>
      </c>
      <c r="J76" s="43">
        <v>1828</v>
      </c>
      <c r="K76" s="30">
        <v>1815</v>
      </c>
      <c r="L76" s="30">
        <v>102</v>
      </c>
      <c r="M76" s="44">
        <v>-13</v>
      </c>
      <c r="N76" s="45">
        <v>-7.1115973741794312E-3</v>
      </c>
      <c r="O76" s="45">
        <v>5.1875498802873106E-3</v>
      </c>
      <c r="P76" s="46">
        <v>0.94679186228482004</v>
      </c>
    </row>
    <row r="77" spans="2:16" x14ac:dyDescent="0.25">
      <c r="B77" s="39" t="s">
        <v>19</v>
      </c>
      <c r="C77" s="39" t="s">
        <v>42</v>
      </c>
      <c r="D77" s="40">
        <v>247189002420</v>
      </c>
      <c r="E77" s="39" t="s">
        <v>135</v>
      </c>
      <c r="F77" s="30">
        <v>1652</v>
      </c>
      <c r="G77" s="41">
        <v>1610</v>
      </c>
      <c r="H77" s="30">
        <v>42</v>
      </c>
      <c r="I77" s="42">
        <v>2.6086956521739129E-2</v>
      </c>
      <c r="J77" s="43">
        <v>1626</v>
      </c>
      <c r="K77" s="30">
        <v>1619</v>
      </c>
      <c r="L77" s="30">
        <v>33</v>
      </c>
      <c r="M77" s="44">
        <v>-7</v>
      </c>
      <c r="N77" s="45">
        <v>-4.3050430504305041E-3</v>
      </c>
      <c r="O77" s="45">
        <v>2.7932960893854749E-3</v>
      </c>
      <c r="P77" s="46">
        <v>0.98002421307506049</v>
      </c>
    </row>
    <row r="78" spans="2:16" x14ac:dyDescent="0.25">
      <c r="B78" s="39" t="s">
        <v>24</v>
      </c>
      <c r="C78" s="39" t="s">
        <v>55</v>
      </c>
      <c r="D78" s="40">
        <v>147692000081</v>
      </c>
      <c r="E78" s="39" t="s">
        <v>136</v>
      </c>
      <c r="F78" s="30">
        <v>1407</v>
      </c>
      <c r="G78" s="41">
        <v>1407</v>
      </c>
      <c r="H78" s="30">
        <v>0</v>
      </c>
      <c r="I78" s="42">
        <v>0</v>
      </c>
      <c r="J78" s="43">
        <v>1415</v>
      </c>
      <c r="K78" s="30">
        <v>1403</v>
      </c>
      <c r="L78" s="30">
        <v>4</v>
      </c>
      <c r="M78" s="44">
        <v>-12</v>
      </c>
      <c r="N78" s="45">
        <v>-8.4805653710247342E-3</v>
      </c>
      <c r="O78" s="45">
        <v>4.7885075818036712E-3</v>
      </c>
      <c r="P78" s="46">
        <v>0.99715707178393742</v>
      </c>
    </row>
    <row r="79" spans="2:16" x14ac:dyDescent="0.25">
      <c r="B79" s="39" t="s">
        <v>24</v>
      </c>
      <c r="C79" s="39" t="s">
        <v>137</v>
      </c>
      <c r="D79" s="40">
        <v>247707000461</v>
      </c>
      <c r="E79" s="39" t="s">
        <v>138</v>
      </c>
      <c r="F79" s="30">
        <v>306</v>
      </c>
      <c r="G79" s="41">
        <v>286</v>
      </c>
      <c r="H79" s="30">
        <v>20</v>
      </c>
      <c r="I79" s="42">
        <v>6.9930069930069935E-2</v>
      </c>
      <c r="J79" s="43">
        <v>258</v>
      </c>
      <c r="K79" s="30">
        <v>255</v>
      </c>
      <c r="L79" s="30">
        <v>51</v>
      </c>
      <c r="M79" s="44">
        <v>-3</v>
      </c>
      <c r="N79" s="45">
        <v>-1.1627906976744186E-2</v>
      </c>
      <c r="O79" s="45">
        <v>1.1971268954509178E-3</v>
      </c>
      <c r="P79" s="46">
        <v>0.83333333333333337</v>
      </c>
    </row>
    <row r="80" spans="2:16" x14ac:dyDescent="0.25">
      <c r="B80" s="39" t="s">
        <v>24</v>
      </c>
      <c r="C80" s="39" t="s">
        <v>137</v>
      </c>
      <c r="D80" s="40">
        <v>247707001424</v>
      </c>
      <c r="E80" s="39" t="s">
        <v>139</v>
      </c>
      <c r="F80" s="30">
        <v>1764</v>
      </c>
      <c r="G80" s="41">
        <v>1764</v>
      </c>
      <c r="H80" s="30">
        <v>0</v>
      </c>
      <c r="I80" s="42">
        <v>0</v>
      </c>
      <c r="J80" s="43">
        <v>1711</v>
      </c>
      <c r="K80" s="30">
        <v>1696</v>
      </c>
      <c r="L80" s="30">
        <v>68</v>
      </c>
      <c r="M80" s="44">
        <v>-15</v>
      </c>
      <c r="N80" s="45">
        <v>-8.7668030391583867E-3</v>
      </c>
      <c r="O80" s="45">
        <v>5.9856344772545892E-3</v>
      </c>
      <c r="P80" s="46">
        <v>0.96145124716553287</v>
      </c>
    </row>
    <row r="81" spans="2:16" x14ac:dyDescent="0.25">
      <c r="B81" s="39" t="s">
        <v>24</v>
      </c>
      <c r="C81" s="39" t="s">
        <v>64</v>
      </c>
      <c r="D81" s="40">
        <v>147245000252</v>
      </c>
      <c r="E81" s="39" t="s">
        <v>140</v>
      </c>
      <c r="F81" s="30">
        <v>4323</v>
      </c>
      <c r="G81" s="41">
        <v>4323</v>
      </c>
      <c r="H81" s="30">
        <v>0</v>
      </c>
      <c r="I81" s="42">
        <v>0</v>
      </c>
      <c r="J81" s="43">
        <v>4371</v>
      </c>
      <c r="K81" s="30">
        <v>4327</v>
      </c>
      <c r="L81" s="30">
        <v>-4</v>
      </c>
      <c r="M81" s="44">
        <v>-44</v>
      </c>
      <c r="N81" s="45">
        <v>-1.0066346373827499E-2</v>
      </c>
      <c r="O81" s="45">
        <v>1.7557861133280128E-2</v>
      </c>
      <c r="P81" s="46">
        <v>1.0009252833680315</v>
      </c>
    </row>
    <row r="82" spans="2:16" x14ac:dyDescent="0.25">
      <c r="B82" s="39" t="s">
        <v>24</v>
      </c>
      <c r="C82" s="39" t="s">
        <v>64</v>
      </c>
      <c r="D82" s="40">
        <v>247245000184</v>
      </c>
      <c r="E82" s="39" t="s">
        <v>141</v>
      </c>
      <c r="F82" s="30">
        <v>304</v>
      </c>
      <c r="G82" s="41">
        <v>304</v>
      </c>
      <c r="H82" s="30">
        <v>0</v>
      </c>
      <c r="I82" s="42">
        <v>0</v>
      </c>
      <c r="J82" s="43">
        <v>277</v>
      </c>
      <c r="K82" s="30">
        <v>277</v>
      </c>
      <c r="L82" s="30">
        <v>27</v>
      </c>
      <c r="M82" s="44">
        <v>0</v>
      </c>
      <c r="N82" s="45">
        <v>0</v>
      </c>
      <c r="O82" s="45">
        <v>0</v>
      </c>
      <c r="P82" s="46">
        <v>0.91118421052631582</v>
      </c>
    </row>
    <row r="83" spans="2:16" x14ac:dyDescent="0.25">
      <c r="B83" s="39" t="s">
        <v>24</v>
      </c>
      <c r="C83" s="39" t="s">
        <v>87</v>
      </c>
      <c r="D83" s="40">
        <v>247707000053</v>
      </c>
      <c r="E83" s="39" t="s">
        <v>142</v>
      </c>
      <c r="F83" s="30">
        <v>579</v>
      </c>
      <c r="G83" s="41">
        <v>579</v>
      </c>
      <c r="H83" s="30">
        <v>0</v>
      </c>
      <c r="I83" s="42">
        <v>0</v>
      </c>
      <c r="J83" s="43">
        <v>571</v>
      </c>
      <c r="K83" s="30">
        <v>563</v>
      </c>
      <c r="L83" s="30">
        <v>16</v>
      </c>
      <c r="M83" s="44">
        <v>-8</v>
      </c>
      <c r="N83" s="45">
        <v>-1.4010507880910683E-2</v>
      </c>
      <c r="O83" s="45">
        <v>3.1923383878691143E-3</v>
      </c>
      <c r="P83" s="46">
        <v>0.97236614853195169</v>
      </c>
    </row>
    <row r="84" spans="2:16" x14ac:dyDescent="0.25">
      <c r="B84" s="39" t="s">
        <v>24</v>
      </c>
      <c r="C84" s="39" t="s">
        <v>137</v>
      </c>
      <c r="D84" s="40">
        <v>247720000011</v>
      </c>
      <c r="E84" s="39" t="s">
        <v>110</v>
      </c>
      <c r="F84" s="30">
        <v>274</v>
      </c>
      <c r="G84" s="41">
        <v>271</v>
      </c>
      <c r="H84" s="30">
        <v>3</v>
      </c>
      <c r="I84" s="42">
        <v>1.107011070110701E-2</v>
      </c>
      <c r="J84" s="43">
        <v>292</v>
      </c>
      <c r="K84" s="30">
        <v>294</v>
      </c>
      <c r="L84" s="30">
        <v>-20</v>
      </c>
      <c r="M84" s="44">
        <v>2</v>
      </c>
      <c r="N84" s="45">
        <v>6.8493150684931503E-3</v>
      </c>
      <c r="O84" s="45">
        <v>-7.9808459696727857E-4</v>
      </c>
      <c r="P84" s="46">
        <v>1.0729927007299269</v>
      </c>
    </row>
    <row r="85" spans="2:16" x14ac:dyDescent="0.25">
      <c r="B85" s="39" t="s">
        <v>31</v>
      </c>
      <c r="C85" s="39" t="s">
        <v>143</v>
      </c>
      <c r="D85" s="40">
        <v>147675000060</v>
      </c>
      <c r="E85" s="39" t="s">
        <v>144</v>
      </c>
      <c r="F85" s="30">
        <v>1325</v>
      </c>
      <c r="G85" s="41">
        <v>1325</v>
      </c>
      <c r="H85" s="30">
        <v>0</v>
      </c>
      <c r="I85" s="42">
        <v>0</v>
      </c>
      <c r="J85" s="43">
        <v>1329</v>
      </c>
      <c r="K85" s="30">
        <v>1319</v>
      </c>
      <c r="L85" s="30">
        <v>6</v>
      </c>
      <c r="M85" s="44">
        <v>-10</v>
      </c>
      <c r="N85" s="45">
        <v>-7.5244544770504138E-3</v>
      </c>
      <c r="O85" s="45">
        <v>3.9904229848363925E-3</v>
      </c>
      <c r="P85" s="46">
        <v>0.99547169811320757</v>
      </c>
    </row>
    <row r="86" spans="2:16" x14ac:dyDescent="0.25">
      <c r="B86" s="39" t="s">
        <v>19</v>
      </c>
      <c r="C86" s="39" t="s">
        <v>28</v>
      </c>
      <c r="D86" s="40">
        <v>147053000046</v>
      </c>
      <c r="E86" s="39" t="s">
        <v>145</v>
      </c>
      <c r="F86" s="30">
        <v>2067</v>
      </c>
      <c r="G86" s="41">
        <v>2040</v>
      </c>
      <c r="H86" s="30">
        <v>27</v>
      </c>
      <c r="I86" s="42">
        <v>1.3235294117647059E-2</v>
      </c>
      <c r="J86" s="43">
        <v>2069</v>
      </c>
      <c r="K86" s="30">
        <v>2050</v>
      </c>
      <c r="L86" s="30">
        <v>17</v>
      </c>
      <c r="M86" s="44">
        <v>-19</v>
      </c>
      <c r="N86" s="45">
        <v>-9.1831802803286604E-3</v>
      </c>
      <c r="O86" s="45">
        <v>7.5818036711891457E-3</v>
      </c>
      <c r="P86" s="46">
        <v>0.99177552007740688</v>
      </c>
    </row>
    <row r="87" spans="2:16" x14ac:dyDescent="0.25">
      <c r="B87" s="39" t="s">
        <v>31</v>
      </c>
      <c r="C87" s="39" t="s">
        <v>51</v>
      </c>
      <c r="D87" s="40">
        <v>247551001178</v>
      </c>
      <c r="E87" s="39" t="s">
        <v>146</v>
      </c>
      <c r="F87" s="30">
        <v>458</v>
      </c>
      <c r="G87" s="41">
        <v>458</v>
      </c>
      <c r="H87" s="30">
        <v>0</v>
      </c>
      <c r="I87" s="42">
        <v>0</v>
      </c>
      <c r="J87" s="43">
        <v>453</v>
      </c>
      <c r="K87" s="30">
        <v>449</v>
      </c>
      <c r="L87" s="30">
        <v>9</v>
      </c>
      <c r="M87" s="44">
        <v>-4</v>
      </c>
      <c r="N87" s="45">
        <v>-8.8300220750551876E-3</v>
      </c>
      <c r="O87" s="45">
        <v>1.5961691939345571E-3</v>
      </c>
      <c r="P87" s="46">
        <v>0.98034934497816595</v>
      </c>
    </row>
    <row r="88" spans="2:16" x14ac:dyDescent="0.25">
      <c r="B88" s="39" t="s">
        <v>35</v>
      </c>
      <c r="C88" s="39" t="s">
        <v>36</v>
      </c>
      <c r="D88" s="40">
        <v>147058000168</v>
      </c>
      <c r="E88" s="39" t="s">
        <v>147</v>
      </c>
      <c r="F88" s="30">
        <v>2480</v>
      </c>
      <c r="G88" s="41">
        <v>2413</v>
      </c>
      <c r="H88" s="30">
        <v>67</v>
      </c>
      <c r="I88" s="42">
        <v>2.7766266058847907E-2</v>
      </c>
      <c r="J88" s="43">
        <v>2357</v>
      </c>
      <c r="K88" s="30">
        <v>2344</v>
      </c>
      <c r="L88" s="30">
        <v>136</v>
      </c>
      <c r="M88" s="44">
        <v>-13</v>
      </c>
      <c r="N88" s="45">
        <v>-5.5154857870173954E-3</v>
      </c>
      <c r="O88" s="45">
        <v>5.1875498802873106E-3</v>
      </c>
      <c r="P88" s="46">
        <v>0.94516129032258067</v>
      </c>
    </row>
    <row r="89" spans="2:16" x14ac:dyDescent="0.25">
      <c r="B89" s="39" t="s">
        <v>19</v>
      </c>
      <c r="C89" s="39" t="s">
        <v>58</v>
      </c>
      <c r="D89" s="40">
        <v>147268002040</v>
      </c>
      <c r="E89" s="39" t="s">
        <v>148</v>
      </c>
      <c r="F89" s="30">
        <v>1623</v>
      </c>
      <c r="G89" s="41">
        <v>1583</v>
      </c>
      <c r="H89" s="30">
        <v>40</v>
      </c>
      <c r="I89" s="42">
        <v>2.5268477574226154E-2</v>
      </c>
      <c r="J89" s="43">
        <v>1608</v>
      </c>
      <c r="K89" s="30">
        <v>1598</v>
      </c>
      <c r="L89" s="30">
        <v>25</v>
      </c>
      <c r="M89" s="44">
        <v>-10</v>
      </c>
      <c r="N89" s="45">
        <v>-6.2189054726368162E-3</v>
      </c>
      <c r="O89" s="45">
        <v>3.9904229848363925E-3</v>
      </c>
      <c r="P89" s="46">
        <v>0.98459642637091804</v>
      </c>
    </row>
    <row r="90" spans="2:16" x14ac:dyDescent="0.25">
      <c r="B90" s="39" t="s">
        <v>19</v>
      </c>
      <c r="C90" s="39" t="s">
        <v>20</v>
      </c>
      <c r="D90" s="40">
        <v>147288000094</v>
      </c>
      <c r="E90" s="39" t="s">
        <v>29</v>
      </c>
      <c r="F90" s="30">
        <v>1217</v>
      </c>
      <c r="G90" s="41">
        <v>970</v>
      </c>
      <c r="H90" s="30">
        <v>247</v>
      </c>
      <c r="I90" s="42">
        <v>0.25463917525773194</v>
      </c>
      <c r="J90" s="43">
        <v>1028</v>
      </c>
      <c r="K90" s="30">
        <v>1020</v>
      </c>
      <c r="L90" s="30">
        <v>197</v>
      </c>
      <c r="M90" s="44">
        <v>-8</v>
      </c>
      <c r="N90" s="45">
        <v>-7.7821011673151752E-3</v>
      </c>
      <c r="O90" s="45">
        <v>3.1923383878691143E-3</v>
      </c>
      <c r="P90" s="46">
        <v>0.838126540673788</v>
      </c>
    </row>
    <row r="91" spans="2:16" x14ac:dyDescent="0.25">
      <c r="B91" s="39" t="s">
        <v>31</v>
      </c>
      <c r="C91" s="39" t="s">
        <v>92</v>
      </c>
      <c r="D91" s="40">
        <v>247258000370</v>
      </c>
      <c r="E91" s="39" t="s">
        <v>149</v>
      </c>
      <c r="F91" s="30">
        <v>1083</v>
      </c>
      <c r="G91" s="41">
        <v>1079</v>
      </c>
      <c r="H91" s="30">
        <v>4</v>
      </c>
      <c r="I91" s="42">
        <v>3.7071362372567192E-3</v>
      </c>
      <c r="J91" s="43">
        <v>1051</v>
      </c>
      <c r="K91" s="30">
        <v>1045</v>
      </c>
      <c r="L91" s="30">
        <v>38</v>
      </c>
      <c r="M91" s="44">
        <v>-6</v>
      </c>
      <c r="N91" s="45">
        <v>-5.708848715509039E-3</v>
      </c>
      <c r="O91" s="45">
        <v>2.3942537909018356E-3</v>
      </c>
      <c r="P91" s="46">
        <v>0.96491228070175439</v>
      </c>
    </row>
    <row r="92" spans="2:16" x14ac:dyDescent="0.25">
      <c r="B92" s="39" t="s">
        <v>24</v>
      </c>
      <c r="C92" s="39" t="s">
        <v>55</v>
      </c>
      <c r="D92" s="40">
        <v>247692000507</v>
      </c>
      <c r="E92" s="39" t="s">
        <v>150</v>
      </c>
      <c r="F92" s="30">
        <v>620</v>
      </c>
      <c r="G92" s="41">
        <v>615</v>
      </c>
      <c r="H92" s="30">
        <v>5</v>
      </c>
      <c r="I92" s="42">
        <v>8.130081300813009E-3</v>
      </c>
      <c r="J92" s="43">
        <v>602</v>
      </c>
      <c r="K92" s="30">
        <v>602</v>
      </c>
      <c r="L92" s="30">
        <v>18</v>
      </c>
      <c r="M92" s="44">
        <v>0</v>
      </c>
      <c r="N92" s="45">
        <v>0</v>
      </c>
      <c r="O92" s="45">
        <v>0</v>
      </c>
      <c r="P92" s="46">
        <v>0.97096774193548385</v>
      </c>
    </row>
    <row r="93" spans="2:16" x14ac:dyDescent="0.25">
      <c r="B93" s="39" t="s">
        <v>19</v>
      </c>
      <c r="C93" s="39" t="s">
        <v>28</v>
      </c>
      <c r="D93" s="40">
        <v>147053000151</v>
      </c>
      <c r="E93" s="39" t="s">
        <v>151</v>
      </c>
      <c r="F93" s="30">
        <v>830</v>
      </c>
      <c r="G93" s="41">
        <v>830</v>
      </c>
      <c r="H93" s="30">
        <v>0</v>
      </c>
      <c r="I93" s="42">
        <v>0</v>
      </c>
      <c r="J93" s="43">
        <v>863</v>
      </c>
      <c r="K93" s="30">
        <v>855</v>
      </c>
      <c r="L93" s="30">
        <v>-25</v>
      </c>
      <c r="M93" s="44">
        <v>-8</v>
      </c>
      <c r="N93" s="45">
        <v>-9.2699884125144842E-3</v>
      </c>
      <c r="O93" s="45">
        <v>3.1923383878691143E-3</v>
      </c>
      <c r="P93" s="46">
        <v>1.0301204819277108</v>
      </c>
    </row>
    <row r="94" spans="2:16" x14ac:dyDescent="0.25">
      <c r="B94" s="39" t="s">
        <v>24</v>
      </c>
      <c r="C94" s="39" t="s">
        <v>152</v>
      </c>
      <c r="D94" s="40">
        <v>447703000180</v>
      </c>
      <c r="E94" s="39" t="s">
        <v>153</v>
      </c>
      <c r="F94" s="30">
        <v>739</v>
      </c>
      <c r="G94" s="41">
        <v>700</v>
      </c>
      <c r="H94" s="30">
        <v>39</v>
      </c>
      <c r="I94" s="42">
        <v>5.5714285714285716E-2</v>
      </c>
      <c r="J94" s="43">
        <v>683</v>
      </c>
      <c r="K94" s="30">
        <v>682</v>
      </c>
      <c r="L94" s="30">
        <v>57</v>
      </c>
      <c r="M94" s="44">
        <v>-1</v>
      </c>
      <c r="N94" s="45">
        <v>-1.4641288433382138E-3</v>
      </c>
      <c r="O94" s="45">
        <v>3.9904229848363929E-4</v>
      </c>
      <c r="P94" s="46">
        <v>0.92286874154262521</v>
      </c>
    </row>
    <row r="95" spans="2:16" x14ac:dyDescent="0.25">
      <c r="B95" s="39" t="s">
        <v>24</v>
      </c>
      <c r="C95" s="39" t="s">
        <v>64</v>
      </c>
      <c r="D95" s="40">
        <v>247245001997</v>
      </c>
      <c r="E95" s="39" t="s">
        <v>154</v>
      </c>
      <c r="F95" s="30">
        <v>477</v>
      </c>
      <c r="G95" s="41">
        <v>453</v>
      </c>
      <c r="H95" s="30">
        <v>24</v>
      </c>
      <c r="I95" s="42">
        <v>5.2980132450331126E-2</v>
      </c>
      <c r="J95" s="43">
        <v>528</v>
      </c>
      <c r="K95" s="30">
        <v>528</v>
      </c>
      <c r="L95" s="30">
        <v>-51</v>
      </c>
      <c r="M95" s="44">
        <v>0</v>
      </c>
      <c r="N95" s="45">
        <v>0</v>
      </c>
      <c r="O95" s="45">
        <v>0</v>
      </c>
      <c r="P95" s="46">
        <v>1.1069182389937107</v>
      </c>
    </row>
    <row r="96" spans="2:16" x14ac:dyDescent="0.25">
      <c r="B96" s="39" t="s">
        <v>24</v>
      </c>
      <c r="C96" s="39" t="s">
        <v>103</v>
      </c>
      <c r="D96" s="40">
        <v>147318000019</v>
      </c>
      <c r="E96" s="39" t="s">
        <v>138</v>
      </c>
      <c r="F96" s="30">
        <v>1184</v>
      </c>
      <c r="G96" s="41">
        <v>1122</v>
      </c>
      <c r="H96" s="30">
        <v>62</v>
      </c>
      <c r="I96" s="42">
        <v>5.5258467023172907E-2</v>
      </c>
      <c r="J96" s="43">
        <v>1111</v>
      </c>
      <c r="K96" s="30">
        <v>1100</v>
      </c>
      <c r="L96" s="30">
        <v>84</v>
      </c>
      <c r="M96" s="44">
        <v>-11</v>
      </c>
      <c r="N96" s="45">
        <v>-9.9009900990099011E-3</v>
      </c>
      <c r="O96" s="45">
        <v>4.3894652833200319E-3</v>
      </c>
      <c r="P96" s="46">
        <v>0.92905405405405406</v>
      </c>
    </row>
    <row r="97" spans="2:16" x14ac:dyDescent="0.25">
      <c r="B97" s="39" t="s">
        <v>31</v>
      </c>
      <c r="C97" s="39" t="s">
        <v>126</v>
      </c>
      <c r="D97" s="40">
        <v>247541000190</v>
      </c>
      <c r="E97" s="39" t="s">
        <v>155</v>
      </c>
      <c r="F97" s="30">
        <v>304</v>
      </c>
      <c r="G97" s="41">
        <v>304</v>
      </c>
      <c r="H97" s="30">
        <v>0</v>
      </c>
      <c r="I97" s="42">
        <v>0</v>
      </c>
      <c r="J97" s="43">
        <v>301</v>
      </c>
      <c r="K97" s="30">
        <v>300</v>
      </c>
      <c r="L97" s="30">
        <v>4</v>
      </c>
      <c r="M97" s="44">
        <v>-1</v>
      </c>
      <c r="N97" s="45">
        <v>-3.3222591362126247E-3</v>
      </c>
      <c r="O97" s="45">
        <v>3.9904229848363929E-4</v>
      </c>
      <c r="P97" s="46">
        <v>0.98684210526315785</v>
      </c>
    </row>
    <row r="98" spans="2:16" x14ac:dyDescent="0.25">
      <c r="B98" s="39" t="s">
        <v>24</v>
      </c>
      <c r="C98" s="39" t="s">
        <v>87</v>
      </c>
      <c r="D98" s="40">
        <v>147707000156</v>
      </c>
      <c r="E98" s="39" t="s">
        <v>156</v>
      </c>
      <c r="F98" s="30">
        <v>1251</v>
      </c>
      <c r="G98" s="41">
        <v>1199</v>
      </c>
      <c r="H98" s="30">
        <v>52</v>
      </c>
      <c r="I98" s="42">
        <v>4.3369474562135114E-2</v>
      </c>
      <c r="J98" s="43">
        <v>1270</v>
      </c>
      <c r="K98" s="30">
        <v>1262</v>
      </c>
      <c r="L98" s="30">
        <v>-11</v>
      </c>
      <c r="M98" s="44">
        <v>-8</v>
      </c>
      <c r="N98" s="45">
        <v>-6.2992125984251968E-3</v>
      </c>
      <c r="O98" s="45">
        <v>3.1923383878691143E-3</v>
      </c>
      <c r="P98" s="46">
        <v>1.0087929656274981</v>
      </c>
    </row>
    <row r="99" spans="2:16" x14ac:dyDescent="0.25">
      <c r="B99" s="39" t="s">
        <v>31</v>
      </c>
      <c r="C99" s="39" t="s">
        <v>84</v>
      </c>
      <c r="D99" s="40">
        <v>247541000408</v>
      </c>
      <c r="E99" s="39" t="s">
        <v>157</v>
      </c>
      <c r="F99" s="30">
        <v>339</v>
      </c>
      <c r="G99" s="41">
        <v>339</v>
      </c>
      <c r="H99" s="30">
        <v>0</v>
      </c>
      <c r="I99" s="42">
        <v>0</v>
      </c>
      <c r="J99" s="43">
        <v>346</v>
      </c>
      <c r="K99" s="30">
        <v>345</v>
      </c>
      <c r="L99" s="30">
        <v>-6</v>
      </c>
      <c r="M99" s="44">
        <v>-1</v>
      </c>
      <c r="N99" s="45">
        <v>-2.8901734104046241E-3</v>
      </c>
      <c r="O99" s="45">
        <v>3.9904229848363929E-4</v>
      </c>
      <c r="P99" s="46">
        <v>1.0176991150442478</v>
      </c>
    </row>
    <row r="100" spans="2:16" x14ac:dyDescent="0.25">
      <c r="B100" s="39" t="s">
        <v>35</v>
      </c>
      <c r="C100" s="39" t="s">
        <v>96</v>
      </c>
      <c r="D100" s="40">
        <v>147798000081</v>
      </c>
      <c r="E100" s="39" t="s">
        <v>88</v>
      </c>
      <c r="F100" s="30">
        <v>918</v>
      </c>
      <c r="G100" s="41">
        <v>918</v>
      </c>
      <c r="H100" s="30">
        <v>0</v>
      </c>
      <c r="I100" s="42">
        <v>0</v>
      </c>
      <c r="J100" s="43">
        <v>882</v>
      </c>
      <c r="K100" s="30">
        <v>879</v>
      </c>
      <c r="L100" s="30">
        <v>39</v>
      </c>
      <c r="M100" s="44">
        <v>-3</v>
      </c>
      <c r="N100" s="45">
        <v>-3.4013605442176869E-3</v>
      </c>
      <c r="O100" s="45">
        <v>1.1971268954509178E-3</v>
      </c>
      <c r="P100" s="46">
        <v>0.95751633986928109</v>
      </c>
    </row>
    <row r="101" spans="2:16" x14ac:dyDescent="0.25">
      <c r="B101" s="39" t="s">
        <v>35</v>
      </c>
      <c r="C101" s="39" t="s">
        <v>73</v>
      </c>
      <c r="D101" s="40">
        <v>147170000014</v>
      </c>
      <c r="E101" s="39" t="s">
        <v>158</v>
      </c>
      <c r="F101" s="30">
        <v>1517</v>
      </c>
      <c r="G101" s="41">
        <v>1489</v>
      </c>
      <c r="H101" s="30">
        <v>28</v>
      </c>
      <c r="I101" s="42">
        <v>1.880456682337139E-2</v>
      </c>
      <c r="J101" s="43">
        <v>1344</v>
      </c>
      <c r="K101" s="30">
        <v>1339</v>
      </c>
      <c r="L101" s="30">
        <v>178</v>
      </c>
      <c r="M101" s="44">
        <v>-5</v>
      </c>
      <c r="N101" s="45">
        <v>-3.720238095238095E-3</v>
      </c>
      <c r="O101" s="45">
        <v>1.9952114924181963E-3</v>
      </c>
      <c r="P101" s="46">
        <v>0.88266315095583392</v>
      </c>
    </row>
    <row r="102" spans="2:16" x14ac:dyDescent="0.25">
      <c r="B102" s="39" t="s">
        <v>31</v>
      </c>
      <c r="C102" s="39" t="s">
        <v>32</v>
      </c>
      <c r="D102" s="40">
        <v>147745000437</v>
      </c>
      <c r="E102" s="39" t="s">
        <v>159</v>
      </c>
      <c r="F102" s="30">
        <v>3558</v>
      </c>
      <c r="G102" s="41">
        <v>3558</v>
      </c>
      <c r="H102" s="30">
        <v>0</v>
      </c>
      <c r="I102" s="42">
        <v>0</v>
      </c>
      <c r="J102" s="43">
        <v>3593</v>
      </c>
      <c r="K102" s="30">
        <v>3589</v>
      </c>
      <c r="L102" s="30">
        <v>-31</v>
      </c>
      <c r="M102" s="44">
        <v>-4</v>
      </c>
      <c r="N102" s="45">
        <v>-1.113275814082939E-3</v>
      </c>
      <c r="O102" s="45">
        <v>1.5961691939345571E-3</v>
      </c>
      <c r="P102" s="46">
        <v>1.0087127599775154</v>
      </c>
    </row>
    <row r="103" spans="2:16" x14ac:dyDescent="0.25">
      <c r="B103" s="39" t="s">
        <v>24</v>
      </c>
      <c r="C103" s="39" t="s">
        <v>55</v>
      </c>
      <c r="D103" s="40">
        <v>147692000057</v>
      </c>
      <c r="E103" s="39" t="s">
        <v>160</v>
      </c>
      <c r="F103" s="30">
        <v>1157</v>
      </c>
      <c r="G103" s="41">
        <v>1157</v>
      </c>
      <c r="H103" s="30">
        <v>0</v>
      </c>
      <c r="I103" s="42">
        <v>0</v>
      </c>
      <c r="J103" s="43">
        <v>1076</v>
      </c>
      <c r="K103" s="30">
        <v>1070</v>
      </c>
      <c r="L103" s="30">
        <v>87</v>
      </c>
      <c r="M103" s="44">
        <v>-6</v>
      </c>
      <c r="N103" s="45">
        <v>-5.5762081784386614E-3</v>
      </c>
      <c r="O103" s="45">
        <v>2.3942537909018356E-3</v>
      </c>
      <c r="P103" s="46">
        <v>0.92480553154710454</v>
      </c>
    </row>
    <row r="104" spans="2:16" x14ac:dyDescent="0.25">
      <c r="B104" s="39" t="s">
        <v>19</v>
      </c>
      <c r="C104" s="39" t="s">
        <v>42</v>
      </c>
      <c r="D104" s="40">
        <v>247189000109</v>
      </c>
      <c r="E104" s="39" t="s">
        <v>56</v>
      </c>
      <c r="F104" s="30">
        <v>1083</v>
      </c>
      <c r="G104" s="41">
        <v>1083</v>
      </c>
      <c r="H104" s="30">
        <v>0</v>
      </c>
      <c r="I104" s="42">
        <v>0</v>
      </c>
      <c r="J104" s="43">
        <v>1091</v>
      </c>
      <c r="K104" s="30">
        <v>1108</v>
      </c>
      <c r="L104" s="30">
        <v>-25</v>
      </c>
      <c r="M104" s="44">
        <v>17</v>
      </c>
      <c r="N104" s="45">
        <v>1.5582034830430797E-2</v>
      </c>
      <c r="O104" s="45">
        <v>-6.7837190742218679E-3</v>
      </c>
      <c r="P104" s="46">
        <v>1.023084025854109</v>
      </c>
    </row>
    <row r="105" spans="2:16" x14ac:dyDescent="0.25">
      <c r="B105" s="39" t="s">
        <v>19</v>
      </c>
      <c r="C105" s="39" t="s">
        <v>42</v>
      </c>
      <c r="D105" s="40">
        <v>247189004228</v>
      </c>
      <c r="E105" s="39" t="s">
        <v>161</v>
      </c>
      <c r="F105" s="30">
        <v>1305</v>
      </c>
      <c r="G105" s="41">
        <v>1297</v>
      </c>
      <c r="H105" s="30">
        <v>8</v>
      </c>
      <c r="I105" s="42">
        <v>6.1680801850424053E-3</v>
      </c>
      <c r="J105" s="43">
        <v>1152</v>
      </c>
      <c r="K105" s="30">
        <v>1146</v>
      </c>
      <c r="L105" s="30">
        <v>159</v>
      </c>
      <c r="M105" s="44">
        <v>-6</v>
      </c>
      <c r="N105" s="45">
        <v>-5.208333333333333E-3</v>
      </c>
      <c r="O105" s="45">
        <v>2.3942537909018356E-3</v>
      </c>
      <c r="P105" s="46">
        <v>0.8781609195402299</v>
      </c>
    </row>
    <row r="106" spans="2:16" x14ac:dyDescent="0.25">
      <c r="B106" s="39" t="s">
        <v>19</v>
      </c>
      <c r="C106" s="39" t="s">
        <v>42</v>
      </c>
      <c r="D106" s="40">
        <v>247189001385</v>
      </c>
      <c r="E106" s="39" t="s">
        <v>162</v>
      </c>
      <c r="F106" s="30">
        <v>631</v>
      </c>
      <c r="G106" s="41">
        <v>631</v>
      </c>
      <c r="H106" s="30">
        <v>0</v>
      </c>
      <c r="I106" s="42">
        <v>0</v>
      </c>
      <c r="J106" s="43">
        <v>639</v>
      </c>
      <c r="K106" s="30">
        <v>638</v>
      </c>
      <c r="L106" s="30">
        <v>-7</v>
      </c>
      <c r="M106" s="44">
        <v>-1</v>
      </c>
      <c r="N106" s="45">
        <v>-1.5649452269170579E-3</v>
      </c>
      <c r="O106" s="45">
        <v>3.9904229848363929E-4</v>
      </c>
      <c r="P106" s="46">
        <v>1.011093502377179</v>
      </c>
    </row>
    <row r="107" spans="2:16" x14ac:dyDescent="0.25">
      <c r="B107" s="39" t="s">
        <v>19</v>
      </c>
      <c r="C107" s="39" t="s">
        <v>28</v>
      </c>
      <c r="D107" s="40">
        <v>247053002213</v>
      </c>
      <c r="E107" s="39" t="s">
        <v>163</v>
      </c>
      <c r="F107" s="30">
        <v>574</v>
      </c>
      <c r="G107" s="41">
        <v>574</v>
      </c>
      <c r="H107" s="30">
        <v>0</v>
      </c>
      <c r="I107" s="42">
        <v>0</v>
      </c>
      <c r="J107" s="43">
        <v>642</v>
      </c>
      <c r="K107" s="30">
        <v>641</v>
      </c>
      <c r="L107" s="30">
        <v>-67</v>
      </c>
      <c r="M107" s="44">
        <v>-1</v>
      </c>
      <c r="N107" s="45">
        <v>-1.557632398753894E-3</v>
      </c>
      <c r="O107" s="45">
        <v>3.9904229848363929E-4</v>
      </c>
      <c r="P107" s="46">
        <v>1.1167247386759582</v>
      </c>
    </row>
    <row r="108" spans="2:16" x14ac:dyDescent="0.25">
      <c r="B108" s="39" t="s">
        <v>35</v>
      </c>
      <c r="C108" s="39" t="s">
        <v>36</v>
      </c>
      <c r="D108" s="40">
        <v>347058000426</v>
      </c>
      <c r="E108" s="39" t="s">
        <v>164</v>
      </c>
      <c r="F108" s="30">
        <v>2701</v>
      </c>
      <c r="G108" s="41">
        <v>2701</v>
      </c>
      <c r="H108" s="30">
        <v>0</v>
      </c>
      <c r="I108" s="42">
        <v>0</v>
      </c>
      <c r="J108" s="43">
        <v>2620</v>
      </c>
      <c r="K108" s="30">
        <v>2618</v>
      </c>
      <c r="L108" s="30">
        <v>83</v>
      </c>
      <c r="M108" s="44">
        <v>-2</v>
      </c>
      <c r="N108" s="45">
        <v>-7.6335877862595419E-4</v>
      </c>
      <c r="O108" s="45">
        <v>7.9808459696727857E-4</v>
      </c>
      <c r="P108" s="46">
        <v>0.96927064050351719</v>
      </c>
    </row>
    <row r="109" spans="2:16" x14ac:dyDescent="0.25">
      <c r="B109" s="39" t="s">
        <v>19</v>
      </c>
      <c r="C109" s="39" t="s">
        <v>20</v>
      </c>
      <c r="D109" s="40">
        <v>147288000833</v>
      </c>
      <c r="E109" s="39" t="s">
        <v>165</v>
      </c>
      <c r="F109" s="30">
        <v>2219</v>
      </c>
      <c r="G109" s="41">
        <v>2171</v>
      </c>
      <c r="H109" s="30">
        <v>48</v>
      </c>
      <c r="I109" s="42">
        <v>2.2109626900046062E-2</v>
      </c>
      <c r="J109" s="43">
        <v>1991</v>
      </c>
      <c r="K109" s="30">
        <v>1984</v>
      </c>
      <c r="L109" s="30">
        <v>235</v>
      </c>
      <c r="M109" s="44">
        <v>-7</v>
      </c>
      <c r="N109" s="45">
        <v>-3.5158211953792064E-3</v>
      </c>
      <c r="O109" s="45">
        <v>2.7932960893854749E-3</v>
      </c>
      <c r="P109" s="46">
        <v>0.89409643983776477</v>
      </c>
    </row>
    <row r="110" spans="2:16" x14ac:dyDescent="0.25">
      <c r="B110" s="39" t="s">
        <v>35</v>
      </c>
      <c r="C110" s="39" t="s">
        <v>114</v>
      </c>
      <c r="D110" s="40">
        <v>247555000001</v>
      </c>
      <c r="E110" s="39" t="s">
        <v>166</v>
      </c>
      <c r="F110" s="30">
        <v>3523</v>
      </c>
      <c r="G110" s="41">
        <v>3475</v>
      </c>
      <c r="H110" s="30">
        <v>48</v>
      </c>
      <c r="I110" s="42">
        <v>1.381294964028777E-2</v>
      </c>
      <c r="J110" s="43">
        <v>3262</v>
      </c>
      <c r="K110" s="30">
        <v>3264</v>
      </c>
      <c r="L110" s="30">
        <v>259</v>
      </c>
      <c r="M110" s="44">
        <v>2</v>
      </c>
      <c r="N110" s="45">
        <v>6.131207847946045E-4</v>
      </c>
      <c r="O110" s="45">
        <v>-7.9808459696727857E-4</v>
      </c>
      <c r="P110" s="46">
        <v>0.92648311098495595</v>
      </c>
    </row>
    <row r="111" spans="2:16" x14ac:dyDescent="0.25">
      <c r="B111" s="39" t="s">
        <v>24</v>
      </c>
      <c r="C111" s="39" t="s">
        <v>87</v>
      </c>
      <c r="D111" s="40">
        <v>247707000827</v>
      </c>
      <c r="E111" s="39" t="s">
        <v>167</v>
      </c>
      <c r="F111" s="30">
        <v>667</v>
      </c>
      <c r="G111" s="41">
        <v>640</v>
      </c>
      <c r="H111" s="30">
        <v>27</v>
      </c>
      <c r="I111" s="42">
        <v>4.2187500000000003E-2</v>
      </c>
      <c r="J111" s="43">
        <v>648</v>
      </c>
      <c r="K111" s="30">
        <v>653</v>
      </c>
      <c r="L111" s="30">
        <v>14</v>
      </c>
      <c r="M111" s="44">
        <v>5</v>
      </c>
      <c r="N111" s="45">
        <v>7.716049382716049E-3</v>
      </c>
      <c r="O111" s="45">
        <v>-1.9952114924181963E-3</v>
      </c>
      <c r="P111" s="46">
        <v>0.97901049475262369</v>
      </c>
    </row>
    <row r="112" spans="2:16" x14ac:dyDescent="0.25">
      <c r="B112" s="39" t="s">
        <v>24</v>
      </c>
      <c r="C112" s="39" t="s">
        <v>137</v>
      </c>
      <c r="D112" s="40">
        <v>247707000908</v>
      </c>
      <c r="E112" s="39" t="s">
        <v>168</v>
      </c>
      <c r="F112" s="30">
        <v>200</v>
      </c>
      <c r="G112" s="41">
        <v>196</v>
      </c>
      <c r="H112" s="30">
        <v>4</v>
      </c>
      <c r="I112" s="42">
        <v>2.0408163265306121E-2</v>
      </c>
      <c r="J112" s="43">
        <v>174</v>
      </c>
      <c r="K112" s="30">
        <v>175</v>
      </c>
      <c r="L112" s="30">
        <v>25</v>
      </c>
      <c r="M112" s="44">
        <v>1</v>
      </c>
      <c r="N112" s="45">
        <v>5.7471264367816091E-3</v>
      </c>
      <c r="O112" s="45">
        <v>-3.9904229848363929E-4</v>
      </c>
      <c r="P112" s="46">
        <v>0.875</v>
      </c>
    </row>
    <row r="113" spans="2:16" x14ac:dyDescent="0.25">
      <c r="B113" s="39" t="s">
        <v>35</v>
      </c>
      <c r="C113" s="39" t="s">
        <v>114</v>
      </c>
      <c r="D113" s="40">
        <v>147555000171</v>
      </c>
      <c r="E113" s="39" t="s">
        <v>169</v>
      </c>
      <c r="F113" s="30">
        <v>765</v>
      </c>
      <c r="G113" s="41">
        <v>723</v>
      </c>
      <c r="H113" s="30">
        <v>42</v>
      </c>
      <c r="I113" s="42">
        <v>5.8091286307053944E-2</v>
      </c>
      <c r="J113" s="43">
        <v>711</v>
      </c>
      <c r="K113" s="30">
        <v>714</v>
      </c>
      <c r="L113" s="30">
        <v>51</v>
      </c>
      <c r="M113" s="44">
        <v>3</v>
      </c>
      <c r="N113" s="45">
        <v>4.2194092827004216E-3</v>
      </c>
      <c r="O113" s="45">
        <v>-1.1971268954509178E-3</v>
      </c>
      <c r="P113" s="46">
        <v>0.93333333333333335</v>
      </c>
    </row>
    <row r="114" spans="2:16" x14ac:dyDescent="0.25">
      <c r="B114" s="39" t="s">
        <v>24</v>
      </c>
      <c r="C114" s="39" t="s">
        <v>103</v>
      </c>
      <c r="D114" s="40">
        <v>247318000111</v>
      </c>
      <c r="E114" s="39" t="s">
        <v>170</v>
      </c>
      <c r="F114" s="30">
        <v>459</v>
      </c>
      <c r="G114" s="41">
        <v>446</v>
      </c>
      <c r="H114" s="30">
        <v>13</v>
      </c>
      <c r="I114" s="42">
        <v>2.914798206278027E-2</v>
      </c>
      <c r="J114" s="43">
        <v>419</v>
      </c>
      <c r="K114" s="30">
        <v>421</v>
      </c>
      <c r="L114" s="30">
        <v>38</v>
      </c>
      <c r="M114" s="44">
        <v>2</v>
      </c>
      <c r="N114" s="45">
        <v>4.7732696897374704E-3</v>
      </c>
      <c r="O114" s="45">
        <v>-7.9808459696727857E-4</v>
      </c>
      <c r="P114" s="46">
        <v>0.91721132897603486</v>
      </c>
    </row>
    <row r="115" spans="2:16" x14ac:dyDescent="0.25">
      <c r="B115" s="39" t="s">
        <v>31</v>
      </c>
      <c r="C115" s="39" t="s">
        <v>117</v>
      </c>
      <c r="D115" s="40">
        <v>247798000662</v>
      </c>
      <c r="E115" s="39" t="s">
        <v>171</v>
      </c>
      <c r="F115" s="30">
        <v>787</v>
      </c>
      <c r="G115" s="41">
        <v>781</v>
      </c>
      <c r="H115" s="30">
        <v>6</v>
      </c>
      <c r="I115" s="42">
        <v>7.6824583866837385E-3</v>
      </c>
      <c r="J115" s="43">
        <v>764</v>
      </c>
      <c r="K115" s="30">
        <v>766</v>
      </c>
      <c r="L115" s="30">
        <v>21</v>
      </c>
      <c r="M115" s="44">
        <v>2</v>
      </c>
      <c r="N115" s="45">
        <v>2.617801047120419E-3</v>
      </c>
      <c r="O115" s="45">
        <v>-7.9808459696727857E-4</v>
      </c>
      <c r="P115" s="46">
        <v>0.97331639135959336</v>
      </c>
    </row>
    <row r="116" spans="2:16" x14ac:dyDescent="0.25">
      <c r="B116" s="39" t="s">
        <v>31</v>
      </c>
      <c r="C116" s="39" t="s">
        <v>92</v>
      </c>
      <c r="D116" s="40">
        <v>247258000001</v>
      </c>
      <c r="E116" s="39" t="s">
        <v>172</v>
      </c>
      <c r="F116" s="30">
        <v>736</v>
      </c>
      <c r="G116" s="41">
        <v>694</v>
      </c>
      <c r="H116" s="30">
        <v>42</v>
      </c>
      <c r="I116" s="42">
        <v>6.0518731988472622E-2</v>
      </c>
      <c r="J116" s="43">
        <v>692</v>
      </c>
      <c r="K116" s="30">
        <v>698</v>
      </c>
      <c r="L116" s="30">
        <v>38</v>
      </c>
      <c r="M116" s="44">
        <v>6</v>
      </c>
      <c r="N116" s="45">
        <v>8.670520231213872E-3</v>
      </c>
      <c r="O116" s="45">
        <v>-2.3942537909018356E-3</v>
      </c>
      <c r="P116" s="46">
        <v>0.94836956521739135</v>
      </c>
    </row>
    <row r="117" spans="2:16" x14ac:dyDescent="0.25">
      <c r="B117" s="39" t="s">
        <v>24</v>
      </c>
      <c r="C117" s="39" t="s">
        <v>152</v>
      </c>
      <c r="D117" s="40">
        <v>247703000059</v>
      </c>
      <c r="E117" s="39" t="s">
        <v>173</v>
      </c>
      <c r="F117" s="30">
        <v>597</v>
      </c>
      <c r="G117" s="41">
        <v>597</v>
      </c>
      <c r="H117" s="30">
        <v>0</v>
      </c>
      <c r="I117" s="42">
        <v>0</v>
      </c>
      <c r="J117" s="43">
        <v>630</v>
      </c>
      <c r="K117" s="30">
        <v>622</v>
      </c>
      <c r="L117" s="30">
        <v>-25</v>
      </c>
      <c r="M117" s="44">
        <v>-8</v>
      </c>
      <c r="N117" s="45">
        <v>-1.2698412698412698E-2</v>
      </c>
      <c r="O117" s="45">
        <v>3.1923383878691143E-3</v>
      </c>
      <c r="P117" s="46">
        <v>1.0418760469011725</v>
      </c>
    </row>
    <row r="118" spans="2:16" x14ac:dyDescent="0.25">
      <c r="B118" s="39" t="s">
        <v>19</v>
      </c>
      <c r="C118" s="39" t="s">
        <v>20</v>
      </c>
      <c r="D118" s="40">
        <v>247288010761</v>
      </c>
      <c r="E118" s="39" t="s">
        <v>174</v>
      </c>
      <c r="F118" s="30">
        <v>1221</v>
      </c>
      <c r="G118" s="41">
        <v>1221</v>
      </c>
      <c r="H118" s="30">
        <v>0</v>
      </c>
      <c r="I118" s="42">
        <v>0</v>
      </c>
      <c r="J118" s="43">
        <v>1189</v>
      </c>
      <c r="K118" s="30">
        <v>1193</v>
      </c>
      <c r="L118" s="30">
        <v>28</v>
      </c>
      <c r="M118" s="44">
        <v>4</v>
      </c>
      <c r="N118" s="45">
        <v>3.3641715727502101E-3</v>
      </c>
      <c r="O118" s="45">
        <v>-1.5961691939345571E-3</v>
      </c>
      <c r="P118" s="46">
        <v>0.9770679770679771</v>
      </c>
    </row>
    <row r="119" spans="2:16" x14ac:dyDescent="0.25">
      <c r="B119" s="39" t="s">
        <v>31</v>
      </c>
      <c r="C119" s="39" t="s">
        <v>92</v>
      </c>
      <c r="D119" s="40">
        <v>247258000159</v>
      </c>
      <c r="E119" s="39" t="s">
        <v>175</v>
      </c>
      <c r="F119" s="30">
        <v>518</v>
      </c>
      <c r="G119" s="41">
        <v>518</v>
      </c>
      <c r="H119" s="30">
        <v>0</v>
      </c>
      <c r="I119" s="42">
        <v>0</v>
      </c>
      <c r="J119" s="43">
        <v>506</v>
      </c>
      <c r="K119" s="30">
        <v>508</v>
      </c>
      <c r="L119" s="30">
        <v>10</v>
      </c>
      <c r="M119" s="44">
        <v>2</v>
      </c>
      <c r="N119" s="45">
        <v>3.952569169960474E-3</v>
      </c>
      <c r="O119" s="45">
        <v>-7.9808459696727857E-4</v>
      </c>
      <c r="P119" s="46">
        <v>0.98069498069498073</v>
      </c>
    </row>
    <row r="120" spans="2:16" x14ac:dyDescent="0.25">
      <c r="B120" s="39" t="s">
        <v>24</v>
      </c>
      <c r="C120" s="39" t="s">
        <v>64</v>
      </c>
      <c r="D120" s="40">
        <v>247245000419</v>
      </c>
      <c r="E120" s="39" t="s">
        <v>176</v>
      </c>
      <c r="F120" s="30">
        <v>463</v>
      </c>
      <c r="G120" s="41">
        <v>451</v>
      </c>
      <c r="H120" s="30">
        <v>12</v>
      </c>
      <c r="I120" s="42">
        <v>2.6607538802660754E-2</v>
      </c>
      <c r="J120" s="43">
        <v>462</v>
      </c>
      <c r="K120" s="30">
        <v>465</v>
      </c>
      <c r="L120" s="30">
        <v>-2</v>
      </c>
      <c r="M120" s="44">
        <v>3</v>
      </c>
      <c r="N120" s="45">
        <v>6.4935064935064939E-3</v>
      </c>
      <c r="O120" s="45">
        <v>-1.1971268954509178E-3</v>
      </c>
      <c r="P120" s="46">
        <v>1.0043196544276458</v>
      </c>
    </row>
    <row r="121" spans="2:16" x14ac:dyDescent="0.25">
      <c r="B121" s="39" t="s">
        <v>19</v>
      </c>
      <c r="C121" s="39" t="s">
        <v>42</v>
      </c>
      <c r="D121" s="40">
        <v>247189001547</v>
      </c>
      <c r="E121" s="39" t="s">
        <v>177</v>
      </c>
      <c r="F121" s="30">
        <v>2932</v>
      </c>
      <c r="G121" s="41">
        <v>2848</v>
      </c>
      <c r="H121" s="30">
        <v>84</v>
      </c>
      <c r="I121" s="42">
        <v>2.9494382022471909E-2</v>
      </c>
      <c r="J121" s="43">
        <v>2890</v>
      </c>
      <c r="K121" s="30">
        <v>2861</v>
      </c>
      <c r="L121" s="30">
        <v>71</v>
      </c>
      <c r="M121" s="44">
        <v>-29</v>
      </c>
      <c r="N121" s="45">
        <v>-1.0034602076124567E-2</v>
      </c>
      <c r="O121" s="45">
        <v>1.1572226656025539E-2</v>
      </c>
      <c r="P121" s="46">
        <v>0.97578444747612547</v>
      </c>
    </row>
    <row r="122" spans="2:16" x14ac:dyDescent="0.25">
      <c r="B122" s="39" t="s">
        <v>24</v>
      </c>
      <c r="C122" s="39" t="s">
        <v>64</v>
      </c>
      <c r="D122" s="40">
        <v>247245000249</v>
      </c>
      <c r="E122" s="39" t="s">
        <v>178</v>
      </c>
      <c r="F122" s="30">
        <v>853</v>
      </c>
      <c r="G122" s="41">
        <v>839</v>
      </c>
      <c r="H122" s="30">
        <v>14</v>
      </c>
      <c r="I122" s="42">
        <v>1.6686531585220502E-2</v>
      </c>
      <c r="J122" s="43">
        <v>823</v>
      </c>
      <c r="K122" s="30">
        <v>819</v>
      </c>
      <c r="L122" s="30">
        <v>34</v>
      </c>
      <c r="M122" s="44">
        <v>-4</v>
      </c>
      <c r="N122" s="45">
        <v>-4.8602673147023082E-3</v>
      </c>
      <c r="O122" s="45">
        <v>1.5961691939345571E-3</v>
      </c>
      <c r="P122" s="46">
        <v>0.9601406799531067</v>
      </c>
    </row>
    <row r="123" spans="2:16" x14ac:dyDescent="0.25">
      <c r="B123" s="39" t="s">
        <v>31</v>
      </c>
      <c r="C123" s="39" t="s">
        <v>79</v>
      </c>
      <c r="D123" s="40">
        <v>247161000031</v>
      </c>
      <c r="E123" s="39" t="s">
        <v>179</v>
      </c>
      <c r="F123" s="30">
        <v>558</v>
      </c>
      <c r="G123" s="41">
        <v>558</v>
      </c>
      <c r="H123" s="30">
        <v>0</v>
      </c>
      <c r="I123" s="42">
        <v>0</v>
      </c>
      <c r="J123" s="43">
        <v>565</v>
      </c>
      <c r="K123" s="30">
        <v>573</v>
      </c>
      <c r="L123" s="30">
        <v>-15</v>
      </c>
      <c r="M123" s="44">
        <v>8</v>
      </c>
      <c r="N123" s="45">
        <v>1.415929203539823E-2</v>
      </c>
      <c r="O123" s="45">
        <v>-3.1923383878691143E-3</v>
      </c>
      <c r="P123" s="46">
        <v>1.0268817204301075</v>
      </c>
    </row>
    <row r="124" spans="2:16" x14ac:dyDescent="0.25">
      <c r="B124" s="39" t="s">
        <v>24</v>
      </c>
      <c r="C124" s="39" t="s">
        <v>152</v>
      </c>
      <c r="D124" s="40">
        <v>247703000130</v>
      </c>
      <c r="E124" s="39" t="s">
        <v>180</v>
      </c>
      <c r="F124" s="30">
        <v>396</v>
      </c>
      <c r="G124" s="41">
        <v>389</v>
      </c>
      <c r="H124" s="30">
        <v>7</v>
      </c>
      <c r="I124" s="42">
        <v>1.7994858611825194E-2</v>
      </c>
      <c r="J124" s="43">
        <v>373</v>
      </c>
      <c r="K124" s="30">
        <v>374</v>
      </c>
      <c r="L124" s="30">
        <v>22</v>
      </c>
      <c r="M124" s="44">
        <v>1</v>
      </c>
      <c r="N124" s="45">
        <v>2.6809651474530832E-3</v>
      </c>
      <c r="O124" s="45">
        <v>-3.9904229848363929E-4</v>
      </c>
      <c r="P124" s="46">
        <v>0.94444444444444442</v>
      </c>
    </row>
    <row r="125" spans="2:16" x14ac:dyDescent="0.25">
      <c r="B125" s="39" t="s">
        <v>19</v>
      </c>
      <c r="C125" s="39" t="s">
        <v>46</v>
      </c>
      <c r="D125" s="40">
        <v>247570000069</v>
      </c>
      <c r="E125" s="39" t="s">
        <v>181</v>
      </c>
      <c r="F125" s="30">
        <v>842</v>
      </c>
      <c r="G125" s="41">
        <v>825</v>
      </c>
      <c r="H125" s="30">
        <v>17</v>
      </c>
      <c r="I125" s="42">
        <v>2.0606060606060607E-2</v>
      </c>
      <c r="J125" s="43">
        <v>878</v>
      </c>
      <c r="K125" s="30">
        <v>881</v>
      </c>
      <c r="L125" s="30">
        <v>-39</v>
      </c>
      <c r="M125" s="44">
        <v>3</v>
      </c>
      <c r="N125" s="45">
        <v>3.4168564920273349E-3</v>
      </c>
      <c r="O125" s="45">
        <v>-1.1971268954509178E-3</v>
      </c>
      <c r="P125" s="46">
        <v>1.0463182897862233</v>
      </c>
    </row>
    <row r="126" spans="2:16" x14ac:dyDescent="0.25">
      <c r="B126" s="39" t="s">
        <v>19</v>
      </c>
      <c r="C126" s="39" t="s">
        <v>46</v>
      </c>
      <c r="D126" s="40">
        <v>147570000099</v>
      </c>
      <c r="E126" s="39" t="s">
        <v>182</v>
      </c>
      <c r="F126" s="30">
        <v>2073</v>
      </c>
      <c r="G126" s="41">
        <v>1721</v>
      </c>
      <c r="H126" s="30">
        <v>352</v>
      </c>
      <c r="I126" s="42">
        <v>0.20453224869262057</v>
      </c>
      <c r="J126" s="43">
        <v>1759</v>
      </c>
      <c r="K126" s="30">
        <v>1767</v>
      </c>
      <c r="L126" s="30">
        <v>306</v>
      </c>
      <c r="M126" s="44">
        <v>8</v>
      </c>
      <c r="N126" s="45">
        <v>4.5480386583285955E-3</v>
      </c>
      <c r="O126" s="45">
        <v>-3.1923383878691143E-3</v>
      </c>
      <c r="P126" s="46">
        <v>0.85238784370477572</v>
      </c>
    </row>
    <row r="127" spans="2:16" x14ac:dyDescent="0.25">
      <c r="B127" s="39" t="s">
        <v>35</v>
      </c>
      <c r="C127" s="39" t="s">
        <v>36</v>
      </c>
      <c r="D127" s="40">
        <v>247058000987</v>
      </c>
      <c r="E127" s="39" t="s">
        <v>183</v>
      </c>
      <c r="F127" s="30">
        <v>1750</v>
      </c>
      <c r="G127" s="41">
        <v>1750</v>
      </c>
      <c r="H127" s="30">
        <v>0</v>
      </c>
      <c r="I127" s="42">
        <v>0</v>
      </c>
      <c r="J127" s="43">
        <v>1727</v>
      </c>
      <c r="K127" s="30">
        <v>1747</v>
      </c>
      <c r="L127" s="30">
        <v>3</v>
      </c>
      <c r="M127" s="44">
        <v>20</v>
      </c>
      <c r="N127" s="45">
        <v>1.1580775911986103E-2</v>
      </c>
      <c r="O127" s="45">
        <v>-7.9808459696727851E-3</v>
      </c>
      <c r="P127" s="46">
        <v>0.99828571428571433</v>
      </c>
    </row>
    <row r="128" spans="2:16" x14ac:dyDescent="0.25">
      <c r="B128" s="39" t="s">
        <v>35</v>
      </c>
      <c r="C128" s="39" t="s">
        <v>82</v>
      </c>
      <c r="D128" s="40">
        <v>247555002331</v>
      </c>
      <c r="E128" s="39" t="s">
        <v>184</v>
      </c>
      <c r="F128" s="30">
        <v>2527</v>
      </c>
      <c r="G128" s="41">
        <v>2453</v>
      </c>
      <c r="H128" s="30">
        <v>74</v>
      </c>
      <c r="I128" s="42">
        <v>3.0167142274765593E-2</v>
      </c>
      <c r="J128" s="43">
        <v>2493</v>
      </c>
      <c r="K128" s="30">
        <v>2512</v>
      </c>
      <c r="L128" s="30">
        <v>15</v>
      </c>
      <c r="M128" s="44">
        <v>19</v>
      </c>
      <c r="N128" s="45">
        <v>7.6213397513036499E-3</v>
      </c>
      <c r="O128" s="45">
        <v>-7.5818036711891457E-3</v>
      </c>
      <c r="P128" s="46">
        <v>0.99406410763751485</v>
      </c>
    </row>
    <row r="129" spans="2:16" x14ac:dyDescent="0.25">
      <c r="B129" s="39" t="s">
        <v>31</v>
      </c>
      <c r="C129" s="39" t="s">
        <v>126</v>
      </c>
      <c r="D129" s="40">
        <v>247541000360</v>
      </c>
      <c r="E129" s="39" t="s">
        <v>185</v>
      </c>
      <c r="F129" s="30">
        <v>620</v>
      </c>
      <c r="G129" s="41">
        <v>589</v>
      </c>
      <c r="H129" s="30">
        <v>31</v>
      </c>
      <c r="I129" s="42">
        <v>5.2631578947368418E-2</v>
      </c>
      <c r="J129" s="43">
        <v>535</v>
      </c>
      <c r="K129" s="30">
        <v>544</v>
      </c>
      <c r="L129" s="30">
        <v>76</v>
      </c>
      <c r="M129" s="44">
        <v>9</v>
      </c>
      <c r="N129" s="45">
        <v>1.6822429906542057E-2</v>
      </c>
      <c r="O129" s="45">
        <v>-3.5913806863527532E-3</v>
      </c>
      <c r="P129" s="46">
        <v>0.8774193548387097</v>
      </c>
    </row>
    <row r="130" spans="2:16" x14ac:dyDescent="0.25">
      <c r="B130" s="39" t="s">
        <v>19</v>
      </c>
      <c r="C130" s="39" t="s">
        <v>20</v>
      </c>
      <c r="D130" s="40">
        <v>247288001168</v>
      </c>
      <c r="E130" s="39" t="s">
        <v>186</v>
      </c>
      <c r="F130" s="30">
        <v>892</v>
      </c>
      <c r="G130" s="41">
        <v>892</v>
      </c>
      <c r="H130" s="30">
        <v>0</v>
      </c>
      <c r="I130" s="42">
        <v>0</v>
      </c>
      <c r="J130" s="43">
        <v>895</v>
      </c>
      <c r="K130" s="30">
        <v>907</v>
      </c>
      <c r="L130" s="30">
        <v>-15</v>
      </c>
      <c r="M130" s="44">
        <v>12</v>
      </c>
      <c r="N130" s="45">
        <v>1.3407821229050279E-2</v>
      </c>
      <c r="O130" s="45">
        <v>-4.7885075818036712E-3</v>
      </c>
      <c r="P130" s="46">
        <v>1.0168161434977578</v>
      </c>
    </row>
    <row r="131" spans="2:16" x14ac:dyDescent="0.25">
      <c r="B131" s="39" t="s">
        <v>35</v>
      </c>
      <c r="C131" s="39" t="s">
        <v>96</v>
      </c>
      <c r="D131" s="40">
        <v>247798000034</v>
      </c>
      <c r="E131" s="39" t="s">
        <v>187</v>
      </c>
      <c r="F131" s="30">
        <v>585</v>
      </c>
      <c r="G131" s="41">
        <v>585</v>
      </c>
      <c r="H131" s="30">
        <v>0</v>
      </c>
      <c r="I131" s="42">
        <v>0</v>
      </c>
      <c r="J131" s="43">
        <v>560</v>
      </c>
      <c r="K131" s="30">
        <v>565</v>
      </c>
      <c r="L131" s="30">
        <v>20</v>
      </c>
      <c r="M131" s="44">
        <v>5</v>
      </c>
      <c r="N131" s="45">
        <v>8.9285714285714281E-3</v>
      </c>
      <c r="O131" s="45">
        <v>-1.9952114924181963E-3</v>
      </c>
      <c r="P131" s="46">
        <v>0.96581196581196582</v>
      </c>
    </row>
    <row r="132" spans="2:16" x14ac:dyDescent="0.25">
      <c r="B132" s="39" t="s">
        <v>35</v>
      </c>
      <c r="C132" s="39" t="s">
        <v>114</v>
      </c>
      <c r="D132" s="40">
        <v>247555002624</v>
      </c>
      <c r="E132" s="39" t="s">
        <v>188</v>
      </c>
      <c r="F132" s="30">
        <v>1591</v>
      </c>
      <c r="G132" s="41">
        <v>1591</v>
      </c>
      <c r="H132" s="30">
        <v>0</v>
      </c>
      <c r="I132" s="42">
        <v>0</v>
      </c>
      <c r="J132" s="43">
        <v>1627</v>
      </c>
      <c r="K132" s="30">
        <v>1650</v>
      </c>
      <c r="L132" s="30">
        <v>-59</v>
      </c>
      <c r="M132" s="44">
        <v>23</v>
      </c>
      <c r="N132" s="45">
        <v>1.4136447449293177E-2</v>
      </c>
      <c r="O132" s="45">
        <v>-9.1779728651237031E-3</v>
      </c>
      <c r="P132" s="46">
        <v>1.0370835952231301</v>
      </c>
    </row>
    <row r="133" spans="2:16" x14ac:dyDescent="0.25">
      <c r="B133" s="39" t="s">
        <v>24</v>
      </c>
      <c r="C133" s="39" t="s">
        <v>103</v>
      </c>
      <c r="D133" s="40">
        <v>247318000561</v>
      </c>
      <c r="E133" s="39" t="s">
        <v>189</v>
      </c>
      <c r="F133" s="30">
        <v>381</v>
      </c>
      <c r="G133" s="41">
        <v>370</v>
      </c>
      <c r="H133" s="30">
        <v>11</v>
      </c>
      <c r="I133" s="42">
        <v>2.9729729729729731E-2</v>
      </c>
      <c r="J133" s="43">
        <v>360</v>
      </c>
      <c r="K133" s="30">
        <v>364</v>
      </c>
      <c r="L133" s="30">
        <v>17</v>
      </c>
      <c r="M133" s="44">
        <v>4</v>
      </c>
      <c r="N133" s="45">
        <v>1.1111111111111112E-2</v>
      </c>
      <c r="O133" s="45">
        <v>-1.5961691939345571E-3</v>
      </c>
      <c r="P133" s="46">
        <v>0.95538057742782156</v>
      </c>
    </row>
    <row r="134" spans="2:16" x14ac:dyDescent="0.25">
      <c r="B134" s="39" t="s">
        <v>31</v>
      </c>
      <c r="C134" s="39" t="s">
        <v>84</v>
      </c>
      <c r="D134" s="40">
        <v>247161000316</v>
      </c>
      <c r="E134" s="39" t="s">
        <v>190</v>
      </c>
      <c r="F134" s="30">
        <v>466</v>
      </c>
      <c r="G134" s="41">
        <v>466</v>
      </c>
      <c r="H134" s="30">
        <v>0</v>
      </c>
      <c r="I134" s="42">
        <v>0</v>
      </c>
      <c r="J134" s="43">
        <v>442</v>
      </c>
      <c r="K134" s="30">
        <v>447</v>
      </c>
      <c r="L134" s="30">
        <v>19</v>
      </c>
      <c r="M134" s="44">
        <v>5</v>
      </c>
      <c r="N134" s="45">
        <v>1.1312217194570135E-2</v>
      </c>
      <c r="O134" s="45">
        <v>-1.9952114924181963E-3</v>
      </c>
      <c r="P134" s="46">
        <v>0.95922746781115875</v>
      </c>
    </row>
    <row r="135" spans="2:16" x14ac:dyDescent="0.25">
      <c r="B135" s="39" t="s">
        <v>19</v>
      </c>
      <c r="C135" s="39" t="s">
        <v>42</v>
      </c>
      <c r="D135" s="40">
        <v>247189001911</v>
      </c>
      <c r="E135" s="39" t="s">
        <v>191</v>
      </c>
      <c r="F135" s="30">
        <v>2841</v>
      </c>
      <c r="G135" s="41">
        <v>2710</v>
      </c>
      <c r="H135" s="30">
        <v>131</v>
      </c>
      <c r="I135" s="42">
        <v>4.8339483394833946E-2</v>
      </c>
      <c r="J135" s="43">
        <v>2604</v>
      </c>
      <c r="K135" s="30">
        <v>2624</v>
      </c>
      <c r="L135" s="30">
        <v>217</v>
      </c>
      <c r="M135" s="44">
        <v>20</v>
      </c>
      <c r="N135" s="45">
        <v>7.6804915514592934E-3</v>
      </c>
      <c r="O135" s="45">
        <v>-7.9808459696727851E-3</v>
      </c>
      <c r="P135" s="46">
        <v>0.92361844420978534</v>
      </c>
    </row>
    <row r="136" spans="2:16" x14ac:dyDescent="0.25">
      <c r="B136" s="39" t="s">
        <v>31</v>
      </c>
      <c r="C136" s="39" t="s">
        <v>51</v>
      </c>
      <c r="D136" s="40">
        <v>347551000052</v>
      </c>
      <c r="E136" s="39" t="s">
        <v>192</v>
      </c>
      <c r="F136" s="30">
        <v>868</v>
      </c>
      <c r="G136" s="41">
        <v>868</v>
      </c>
      <c r="H136" s="30">
        <v>0</v>
      </c>
      <c r="I136" s="42">
        <v>0</v>
      </c>
      <c r="J136" s="43">
        <v>815</v>
      </c>
      <c r="K136" s="30">
        <v>824</v>
      </c>
      <c r="L136" s="30">
        <v>44</v>
      </c>
      <c r="M136" s="44">
        <v>9</v>
      </c>
      <c r="N136" s="45">
        <v>1.1042944785276074E-2</v>
      </c>
      <c r="O136" s="45">
        <v>-3.5913806863527532E-3</v>
      </c>
      <c r="P136" s="46">
        <v>0.94930875576036866</v>
      </c>
    </row>
    <row r="137" spans="2:16" x14ac:dyDescent="0.25">
      <c r="B137" s="39" t="s">
        <v>24</v>
      </c>
      <c r="C137" s="39" t="s">
        <v>152</v>
      </c>
      <c r="D137" s="40">
        <v>247703000148</v>
      </c>
      <c r="E137" s="39" t="s">
        <v>193</v>
      </c>
      <c r="F137" s="30">
        <v>530</v>
      </c>
      <c r="G137" s="41">
        <v>496</v>
      </c>
      <c r="H137" s="30">
        <v>34</v>
      </c>
      <c r="I137" s="42">
        <v>6.8548387096774188E-2</v>
      </c>
      <c r="J137" s="43">
        <v>513</v>
      </c>
      <c r="K137" s="30">
        <v>518</v>
      </c>
      <c r="L137" s="30">
        <v>12</v>
      </c>
      <c r="M137" s="44">
        <v>5</v>
      </c>
      <c r="N137" s="45">
        <v>9.7465886939571145E-3</v>
      </c>
      <c r="O137" s="45">
        <v>-1.9952114924181963E-3</v>
      </c>
      <c r="P137" s="46">
        <v>0.97735849056603774</v>
      </c>
    </row>
    <row r="138" spans="2:16" x14ac:dyDescent="0.25">
      <c r="B138" s="39" t="s">
        <v>24</v>
      </c>
      <c r="C138" s="39" t="s">
        <v>137</v>
      </c>
      <c r="D138" s="40">
        <v>247707000347</v>
      </c>
      <c r="E138" s="39" t="s">
        <v>194</v>
      </c>
      <c r="F138" s="30">
        <v>315</v>
      </c>
      <c r="G138" s="41">
        <v>315</v>
      </c>
      <c r="H138" s="30">
        <v>0</v>
      </c>
      <c r="I138" s="42">
        <v>0</v>
      </c>
      <c r="J138" s="43">
        <v>293</v>
      </c>
      <c r="K138" s="30">
        <v>301</v>
      </c>
      <c r="L138" s="30">
        <v>14</v>
      </c>
      <c r="M138" s="44">
        <v>8</v>
      </c>
      <c r="N138" s="45">
        <v>2.7303754266211604E-2</v>
      </c>
      <c r="O138" s="45">
        <v>-3.1923383878691143E-3</v>
      </c>
      <c r="P138" s="46">
        <v>0.9555555555555556</v>
      </c>
    </row>
    <row r="139" spans="2:16" x14ac:dyDescent="0.25">
      <c r="B139" s="39" t="s">
        <v>31</v>
      </c>
      <c r="C139" s="39" t="s">
        <v>53</v>
      </c>
      <c r="D139" s="40">
        <v>247605000067</v>
      </c>
      <c r="E139" s="39" t="s">
        <v>195</v>
      </c>
      <c r="F139" s="30">
        <v>618</v>
      </c>
      <c r="G139" s="41">
        <v>551</v>
      </c>
      <c r="H139" s="30">
        <v>67</v>
      </c>
      <c r="I139" s="42">
        <v>0.12159709618874773</v>
      </c>
      <c r="J139" s="43">
        <v>536</v>
      </c>
      <c r="K139" s="30">
        <v>545</v>
      </c>
      <c r="L139" s="30">
        <v>73</v>
      </c>
      <c r="M139" s="44">
        <v>9</v>
      </c>
      <c r="N139" s="45">
        <v>1.6791044776119403E-2</v>
      </c>
      <c r="O139" s="45">
        <v>-3.5913806863527532E-3</v>
      </c>
      <c r="P139" s="46">
        <v>0.8818770226537217</v>
      </c>
    </row>
    <row r="140" spans="2:16" x14ac:dyDescent="0.25">
      <c r="B140" s="39" t="s">
        <v>35</v>
      </c>
      <c r="C140" s="39" t="s">
        <v>39</v>
      </c>
      <c r="D140" s="40">
        <v>247660000181</v>
      </c>
      <c r="E140" s="39" t="s">
        <v>196</v>
      </c>
      <c r="F140" s="30">
        <v>687</v>
      </c>
      <c r="G140" s="41">
        <v>675</v>
      </c>
      <c r="H140" s="30">
        <v>12</v>
      </c>
      <c r="I140" s="42">
        <v>1.7777777777777778E-2</v>
      </c>
      <c r="J140" s="43">
        <v>722</v>
      </c>
      <c r="K140" s="30">
        <v>733</v>
      </c>
      <c r="L140" s="30">
        <v>-46</v>
      </c>
      <c r="M140" s="44">
        <v>11</v>
      </c>
      <c r="N140" s="45">
        <v>1.5235457063711912E-2</v>
      </c>
      <c r="O140" s="45">
        <v>-4.3894652833200319E-3</v>
      </c>
      <c r="P140" s="46">
        <v>1.066957787481805</v>
      </c>
    </row>
    <row r="141" spans="2:16" x14ac:dyDescent="0.25">
      <c r="B141" s="39" t="s">
        <v>35</v>
      </c>
      <c r="C141" s="39" t="s">
        <v>73</v>
      </c>
      <c r="D141" s="40">
        <v>247170000027</v>
      </c>
      <c r="E141" s="39" t="s">
        <v>197</v>
      </c>
      <c r="F141" s="30">
        <v>584</v>
      </c>
      <c r="G141" s="41">
        <v>527</v>
      </c>
      <c r="H141" s="30">
        <v>57</v>
      </c>
      <c r="I141" s="42">
        <v>0.10815939278937381</v>
      </c>
      <c r="J141" s="43">
        <v>524</v>
      </c>
      <c r="K141" s="30">
        <v>536</v>
      </c>
      <c r="L141" s="30">
        <v>48</v>
      </c>
      <c r="M141" s="44">
        <v>12</v>
      </c>
      <c r="N141" s="45">
        <v>2.2900763358778626E-2</v>
      </c>
      <c r="O141" s="45">
        <v>-4.7885075818036712E-3</v>
      </c>
      <c r="P141" s="46">
        <v>0.9178082191780822</v>
      </c>
    </row>
    <row r="142" spans="2:16" x14ac:dyDescent="0.25">
      <c r="B142" s="39" t="s">
        <v>31</v>
      </c>
      <c r="C142" s="39" t="s">
        <v>126</v>
      </c>
      <c r="D142" s="40">
        <v>247541000343</v>
      </c>
      <c r="E142" s="39" t="s">
        <v>198</v>
      </c>
      <c r="F142" s="30">
        <v>450</v>
      </c>
      <c r="G142" s="41">
        <v>450</v>
      </c>
      <c r="H142" s="30">
        <v>0</v>
      </c>
      <c r="I142" s="42">
        <v>0</v>
      </c>
      <c r="J142" s="43">
        <v>441</v>
      </c>
      <c r="K142" s="30">
        <v>446</v>
      </c>
      <c r="L142" s="30">
        <v>4</v>
      </c>
      <c r="M142" s="44">
        <v>5</v>
      </c>
      <c r="N142" s="47">
        <v>1.1337868480725623E-2</v>
      </c>
      <c r="O142" s="47">
        <v>-1.9952114924181963E-3</v>
      </c>
      <c r="P142" s="46">
        <v>0.99111111111111116</v>
      </c>
    </row>
    <row r="143" spans="2:16" x14ac:dyDescent="0.25">
      <c r="B143" s="39" t="s">
        <v>24</v>
      </c>
      <c r="C143" s="39" t="s">
        <v>25</v>
      </c>
      <c r="D143" s="40">
        <v>247545000071</v>
      </c>
      <c r="E143" s="39" t="s">
        <v>199</v>
      </c>
      <c r="F143" s="30">
        <v>684</v>
      </c>
      <c r="G143" s="41">
        <v>656</v>
      </c>
      <c r="H143" s="30">
        <v>28</v>
      </c>
      <c r="I143" s="42">
        <v>4.2682926829268296E-2</v>
      </c>
      <c r="J143" s="43">
        <v>681</v>
      </c>
      <c r="K143" s="30">
        <v>693</v>
      </c>
      <c r="L143" s="30">
        <v>-9</v>
      </c>
      <c r="M143" s="44">
        <v>12</v>
      </c>
      <c r="N143" s="45">
        <v>1.7621145374449341E-2</v>
      </c>
      <c r="O143" s="45">
        <v>-4.7885075818036712E-3</v>
      </c>
      <c r="P143" s="46">
        <v>1.013157894736842</v>
      </c>
    </row>
    <row r="144" spans="2:16" x14ac:dyDescent="0.25">
      <c r="B144" s="39" t="s">
        <v>24</v>
      </c>
      <c r="C144" s="39" t="s">
        <v>55</v>
      </c>
      <c r="D144" s="40">
        <v>247692000281</v>
      </c>
      <c r="E144" s="39" t="s">
        <v>200</v>
      </c>
      <c r="F144" s="30">
        <v>402</v>
      </c>
      <c r="G144" s="41">
        <v>388</v>
      </c>
      <c r="H144" s="30">
        <v>14</v>
      </c>
      <c r="I144" s="42">
        <v>3.608247422680412E-2</v>
      </c>
      <c r="J144" s="43">
        <v>370</v>
      </c>
      <c r="K144" s="30">
        <v>378</v>
      </c>
      <c r="L144" s="30">
        <v>24</v>
      </c>
      <c r="M144" s="44">
        <v>8</v>
      </c>
      <c r="N144" s="45">
        <v>2.1621621621621623E-2</v>
      </c>
      <c r="O144" s="45">
        <v>-3.1923383878691143E-3</v>
      </c>
      <c r="P144" s="46">
        <v>0.94029850746268662</v>
      </c>
    </row>
    <row r="145" spans="2:16" x14ac:dyDescent="0.25">
      <c r="B145" s="39" t="s">
        <v>19</v>
      </c>
      <c r="C145" s="39" t="s">
        <v>42</v>
      </c>
      <c r="D145" s="40">
        <v>247189000770</v>
      </c>
      <c r="E145" s="39" t="s">
        <v>201</v>
      </c>
      <c r="F145" s="30">
        <v>732</v>
      </c>
      <c r="G145" s="41">
        <v>699</v>
      </c>
      <c r="H145" s="30">
        <v>33</v>
      </c>
      <c r="I145" s="42">
        <v>4.7210300429184553E-2</v>
      </c>
      <c r="J145" s="43">
        <v>712</v>
      </c>
      <c r="K145" s="30">
        <v>715</v>
      </c>
      <c r="L145" s="30">
        <v>17</v>
      </c>
      <c r="M145" s="44">
        <v>3</v>
      </c>
      <c r="N145" s="45">
        <v>4.2134831460674156E-3</v>
      </c>
      <c r="O145" s="45">
        <v>-1.1971268954509178E-3</v>
      </c>
      <c r="P145" s="46">
        <v>0.97677595628415304</v>
      </c>
    </row>
    <row r="146" spans="2:16" x14ac:dyDescent="0.25">
      <c r="B146" s="39" t="s">
        <v>24</v>
      </c>
      <c r="C146" s="39" t="s">
        <v>64</v>
      </c>
      <c r="D146" s="40">
        <v>247245001890</v>
      </c>
      <c r="E146" s="39" t="s">
        <v>202</v>
      </c>
      <c r="F146" s="30">
        <v>1227</v>
      </c>
      <c r="G146" s="41">
        <v>1227</v>
      </c>
      <c r="H146" s="30">
        <v>0</v>
      </c>
      <c r="I146" s="42">
        <v>0</v>
      </c>
      <c r="J146" s="43">
        <v>1202</v>
      </c>
      <c r="K146" s="30">
        <v>1223</v>
      </c>
      <c r="L146" s="30">
        <v>4</v>
      </c>
      <c r="M146" s="44">
        <v>21</v>
      </c>
      <c r="N146" s="45">
        <v>1.747088186356073E-2</v>
      </c>
      <c r="O146" s="45">
        <v>-8.3798882681564244E-3</v>
      </c>
      <c r="P146" s="46">
        <v>0.99674001629991849</v>
      </c>
    </row>
    <row r="147" spans="2:16" x14ac:dyDescent="0.25">
      <c r="B147" s="39" t="s">
        <v>19</v>
      </c>
      <c r="C147" s="39" t="s">
        <v>71</v>
      </c>
      <c r="D147" s="40">
        <v>247288000595</v>
      </c>
      <c r="E147" s="39" t="s">
        <v>203</v>
      </c>
      <c r="F147" s="30">
        <v>1023</v>
      </c>
      <c r="G147" s="41">
        <v>1023</v>
      </c>
      <c r="H147" s="30">
        <v>0</v>
      </c>
      <c r="I147" s="42">
        <v>0</v>
      </c>
      <c r="J147" s="43">
        <v>967</v>
      </c>
      <c r="K147" s="30">
        <v>982</v>
      </c>
      <c r="L147" s="30">
        <v>41</v>
      </c>
      <c r="M147" s="44">
        <v>15</v>
      </c>
      <c r="N147" s="45">
        <v>1.5511892450879007E-2</v>
      </c>
      <c r="O147" s="45">
        <v>-5.9856344772545892E-3</v>
      </c>
      <c r="P147" s="46">
        <v>0.95992179863147609</v>
      </c>
    </row>
    <row r="148" spans="2:16" x14ac:dyDescent="0.25">
      <c r="B148" s="39" t="s">
        <v>31</v>
      </c>
      <c r="C148" s="39" t="s">
        <v>143</v>
      </c>
      <c r="D148" s="40">
        <v>347675000115</v>
      </c>
      <c r="E148" s="39" t="s">
        <v>204</v>
      </c>
      <c r="F148" s="30">
        <v>521</v>
      </c>
      <c r="G148" s="41">
        <v>478</v>
      </c>
      <c r="H148" s="30">
        <v>43</v>
      </c>
      <c r="I148" s="42">
        <v>8.9958158995815898E-2</v>
      </c>
      <c r="J148" s="43">
        <v>533</v>
      </c>
      <c r="K148" s="30">
        <v>546</v>
      </c>
      <c r="L148" s="30">
        <v>-25</v>
      </c>
      <c r="M148" s="44">
        <v>13</v>
      </c>
      <c r="N148" s="45">
        <v>2.4390243902439025E-2</v>
      </c>
      <c r="O148" s="45">
        <v>-5.1875498802873106E-3</v>
      </c>
      <c r="P148" s="46">
        <v>1.0479846449136276</v>
      </c>
    </row>
    <row r="149" spans="2:16" x14ac:dyDescent="0.25">
      <c r="B149" s="39" t="s">
        <v>24</v>
      </c>
      <c r="C149" s="39" t="s">
        <v>152</v>
      </c>
      <c r="D149" s="40">
        <v>247703000067</v>
      </c>
      <c r="E149" s="39" t="s">
        <v>205</v>
      </c>
      <c r="F149" s="30">
        <v>948</v>
      </c>
      <c r="G149" s="41">
        <v>911</v>
      </c>
      <c r="H149" s="30">
        <v>37</v>
      </c>
      <c r="I149" s="42">
        <v>4.0614709110867182E-2</v>
      </c>
      <c r="J149" s="43">
        <v>876</v>
      </c>
      <c r="K149" s="30">
        <v>902</v>
      </c>
      <c r="L149" s="30">
        <v>46</v>
      </c>
      <c r="M149" s="44">
        <v>26</v>
      </c>
      <c r="N149" s="45">
        <v>2.9680365296803651E-2</v>
      </c>
      <c r="O149" s="45">
        <v>-1.0375099760574621E-2</v>
      </c>
      <c r="P149" s="46">
        <v>0.95147679324894519</v>
      </c>
    </row>
    <row r="150" spans="2:16" x14ac:dyDescent="0.25">
      <c r="B150" s="39" t="s">
        <v>24</v>
      </c>
      <c r="C150" s="39" t="s">
        <v>103</v>
      </c>
      <c r="D150" s="40">
        <v>147318000311</v>
      </c>
      <c r="E150" s="39" t="s">
        <v>206</v>
      </c>
      <c r="F150" s="30">
        <v>840</v>
      </c>
      <c r="G150" s="41">
        <v>804</v>
      </c>
      <c r="H150" s="30">
        <v>36</v>
      </c>
      <c r="I150" s="42">
        <v>4.4776119402985072E-2</v>
      </c>
      <c r="J150" s="43">
        <v>851</v>
      </c>
      <c r="K150" s="30">
        <v>870</v>
      </c>
      <c r="L150" s="30">
        <v>-30</v>
      </c>
      <c r="M150" s="44">
        <v>19</v>
      </c>
      <c r="N150" s="45">
        <v>2.2326674500587545E-2</v>
      </c>
      <c r="O150" s="45">
        <v>-7.5818036711891457E-3</v>
      </c>
      <c r="P150" s="46">
        <v>1.0357142857142858</v>
      </c>
    </row>
    <row r="151" spans="2:16" x14ac:dyDescent="0.25">
      <c r="B151" s="39" t="s">
        <v>19</v>
      </c>
      <c r="C151" s="39" t="s">
        <v>71</v>
      </c>
      <c r="D151" s="40">
        <v>247288000641</v>
      </c>
      <c r="E151" s="39" t="s">
        <v>207</v>
      </c>
      <c r="F151" s="30">
        <v>1332</v>
      </c>
      <c r="G151" s="41">
        <v>1239</v>
      </c>
      <c r="H151" s="30">
        <v>93</v>
      </c>
      <c r="I151" s="42">
        <v>7.5060532687651338E-2</v>
      </c>
      <c r="J151" s="43">
        <v>1206</v>
      </c>
      <c r="K151" s="30">
        <v>1203</v>
      </c>
      <c r="L151" s="30">
        <v>129</v>
      </c>
      <c r="M151" s="44">
        <v>-3</v>
      </c>
      <c r="N151" s="45">
        <v>-2.4875621890547263E-3</v>
      </c>
      <c r="O151" s="45">
        <v>1.1971268954509178E-3</v>
      </c>
      <c r="P151" s="46">
        <v>0.90315315315315314</v>
      </c>
    </row>
    <row r="152" spans="2:16" x14ac:dyDescent="0.25">
      <c r="B152" s="39" t="s">
        <v>24</v>
      </c>
      <c r="C152" s="39" t="s">
        <v>25</v>
      </c>
      <c r="D152" s="40">
        <v>147707001616</v>
      </c>
      <c r="E152" s="39" t="s">
        <v>208</v>
      </c>
      <c r="F152" s="30">
        <v>617</v>
      </c>
      <c r="G152" s="41">
        <v>616</v>
      </c>
      <c r="H152" s="30">
        <v>1</v>
      </c>
      <c r="I152" s="42">
        <v>1.6233766233766235E-3</v>
      </c>
      <c r="J152" s="43">
        <v>575</v>
      </c>
      <c r="K152" s="30">
        <v>590</v>
      </c>
      <c r="L152" s="30">
        <v>27</v>
      </c>
      <c r="M152" s="44">
        <v>15</v>
      </c>
      <c r="N152" s="45">
        <v>2.6086956521739129E-2</v>
      </c>
      <c r="O152" s="45">
        <v>-5.9856344772545892E-3</v>
      </c>
      <c r="P152" s="46">
        <v>0.95623987034035651</v>
      </c>
    </row>
    <row r="153" spans="2:16" x14ac:dyDescent="0.25">
      <c r="B153" s="39" t="s">
        <v>24</v>
      </c>
      <c r="C153" s="39" t="s">
        <v>64</v>
      </c>
      <c r="D153" s="40">
        <v>247245001857</v>
      </c>
      <c r="E153" s="39" t="s">
        <v>209</v>
      </c>
      <c r="F153" s="30">
        <v>630</v>
      </c>
      <c r="G153" s="41">
        <v>622</v>
      </c>
      <c r="H153" s="30">
        <v>8</v>
      </c>
      <c r="I153" s="42">
        <v>1.2861736334405145E-2</v>
      </c>
      <c r="J153" s="43">
        <v>640</v>
      </c>
      <c r="K153" s="30">
        <v>664</v>
      </c>
      <c r="L153" s="30">
        <v>-34</v>
      </c>
      <c r="M153" s="44">
        <v>24</v>
      </c>
      <c r="N153" s="45">
        <v>3.7499999999999999E-2</v>
      </c>
      <c r="O153" s="45">
        <v>-9.5770151636073424E-3</v>
      </c>
      <c r="P153" s="46">
        <v>1.053968253968254</v>
      </c>
    </row>
    <row r="154" spans="2:16" x14ac:dyDescent="0.25">
      <c r="B154" s="39" t="s">
        <v>24</v>
      </c>
      <c r="C154" s="39" t="s">
        <v>55</v>
      </c>
      <c r="D154" s="40">
        <v>247692000434</v>
      </c>
      <c r="E154" s="39" t="s">
        <v>210</v>
      </c>
      <c r="F154" s="30">
        <v>705</v>
      </c>
      <c r="G154" s="41">
        <v>705</v>
      </c>
      <c r="H154" s="30">
        <v>0</v>
      </c>
      <c r="I154" s="42">
        <v>0</v>
      </c>
      <c r="J154" s="43">
        <v>713</v>
      </c>
      <c r="K154" s="30">
        <v>739</v>
      </c>
      <c r="L154" s="30">
        <v>-34</v>
      </c>
      <c r="M154" s="44">
        <v>26</v>
      </c>
      <c r="N154" s="45">
        <v>3.6465638148667601E-2</v>
      </c>
      <c r="O154" s="45">
        <v>-1.0375099760574621E-2</v>
      </c>
      <c r="P154" s="46">
        <v>1.04822695035461</v>
      </c>
    </row>
    <row r="155" spans="2:16" x14ac:dyDescent="0.25">
      <c r="B155" s="39" t="s">
        <v>31</v>
      </c>
      <c r="C155" s="39" t="s">
        <v>117</v>
      </c>
      <c r="D155" s="40">
        <v>247541000131</v>
      </c>
      <c r="E155" s="39" t="s">
        <v>211</v>
      </c>
      <c r="F155" s="30">
        <v>295</v>
      </c>
      <c r="G155" s="41">
        <v>273</v>
      </c>
      <c r="H155" s="30">
        <v>22</v>
      </c>
      <c r="I155" s="42">
        <v>8.0586080586080591E-2</v>
      </c>
      <c r="J155" s="43">
        <v>251</v>
      </c>
      <c r="K155" s="30">
        <v>261</v>
      </c>
      <c r="L155" s="30">
        <v>34</v>
      </c>
      <c r="M155" s="44">
        <v>10</v>
      </c>
      <c r="N155" s="45">
        <v>3.9840637450199202E-2</v>
      </c>
      <c r="O155" s="45">
        <v>-3.9904229848363925E-3</v>
      </c>
      <c r="P155" s="46">
        <v>0.88474576271186445</v>
      </c>
    </row>
    <row r="156" spans="2:16" x14ac:dyDescent="0.25">
      <c r="B156" s="39" t="s">
        <v>35</v>
      </c>
      <c r="C156" s="39" t="s">
        <v>96</v>
      </c>
      <c r="D156" s="40">
        <v>247798000051</v>
      </c>
      <c r="E156" s="39" t="s">
        <v>212</v>
      </c>
      <c r="F156" s="30">
        <v>317</v>
      </c>
      <c r="G156" s="41">
        <v>317</v>
      </c>
      <c r="H156" s="30">
        <v>0</v>
      </c>
      <c r="I156" s="42">
        <v>0</v>
      </c>
      <c r="J156" s="43">
        <v>298</v>
      </c>
      <c r="K156" s="30">
        <v>310</v>
      </c>
      <c r="L156" s="30">
        <v>7</v>
      </c>
      <c r="M156" s="44">
        <v>12</v>
      </c>
      <c r="N156" s="47">
        <v>4.0268456375838924E-2</v>
      </c>
      <c r="O156" s="47">
        <v>-4.7885075818036712E-3</v>
      </c>
      <c r="P156" s="46">
        <v>0.97791798107255523</v>
      </c>
    </row>
    <row r="157" spans="2:16" x14ac:dyDescent="0.25">
      <c r="B157" s="39" t="s">
        <v>24</v>
      </c>
      <c r="C157" s="39" t="s">
        <v>64</v>
      </c>
      <c r="D157" s="40">
        <v>247245001903</v>
      </c>
      <c r="E157" s="39" t="s">
        <v>213</v>
      </c>
      <c r="F157" s="30">
        <v>316</v>
      </c>
      <c r="G157" s="41">
        <v>282</v>
      </c>
      <c r="H157" s="30">
        <v>34</v>
      </c>
      <c r="I157" s="42">
        <v>0.12056737588652482</v>
      </c>
      <c r="J157" s="43">
        <v>284</v>
      </c>
      <c r="K157" s="30">
        <v>293</v>
      </c>
      <c r="L157" s="30">
        <v>23</v>
      </c>
      <c r="M157" s="44">
        <v>9</v>
      </c>
      <c r="N157" s="45">
        <v>3.1690140845070422E-2</v>
      </c>
      <c r="O157" s="45">
        <v>-3.5913806863527532E-3</v>
      </c>
      <c r="P157" s="46">
        <v>0.92721518987341767</v>
      </c>
    </row>
    <row r="158" spans="2:16" x14ac:dyDescent="0.25">
      <c r="B158" s="39" t="s">
        <v>35</v>
      </c>
      <c r="C158" s="39" t="s">
        <v>96</v>
      </c>
      <c r="D158" s="40">
        <v>247798000077</v>
      </c>
      <c r="E158" s="39" t="s">
        <v>214</v>
      </c>
      <c r="F158" s="30">
        <v>357</v>
      </c>
      <c r="G158" s="41">
        <v>357</v>
      </c>
      <c r="H158" s="30">
        <v>0</v>
      </c>
      <c r="I158" s="42">
        <v>0</v>
      </c>
      <c r="J158" s="43">
        <v>344</v>
      </c>
      <c r="K158" s="30">
        <v>361</v>
      </c>
      <c r="L158" s="30">
        <v>-4</v>
      </c>
      <c r="M158" s="44">
        <v>17</v>
      </c>
      <c r="N158" s="47">
        <v>4.9418604651162788E-2</v>
      </c>
      <c r="O158" s="47">
        <v>-6.7837190742218679E-3</v>
      </c>
      <c r="P158" s="46">
        <v>1.011204481792717</v>
      </c>
    </row>
    <row r="159" spans="2:16" x14ac:dyDescent="0.25">
      <c r="B159" s="39" t="s">
        <v>31</v>
      </c>
      <c r="C159" s="39" t="s">
        <v>51</v>
      </c>
      <c r="D159" s="40">
        <v>247551001224</v>
      </c>
      <c r="E159" s="39" t="s">
        <v>215</v>
      </c>
      <c r="F159" s="30">
        <v>624</v>
      </c>
      <c r="G159" s="41">
        <v>590</v>
      </c>
      <c r="H159" s="30">
        <v>34</v>
      </c>
      <c r="I159" s="42">
        <v>5.7627118644067797E-2</v>
      </c>
      <c r="J159" s="43">
        <v>652</v>
      </c>
      <c r="K159" s="30">
        <v>694</v>
      </c>
      <c r="L159" s="30">
        <v>-70</v>
      </c>
      <c r="M159" s="44">
        <v>42</v>
      </c>
      <c r="N159" s="47">
        <v>6.4417177914110432E-2</v>
      </c>
      <c r="O159" s="47">
        <v>-1.6759776536312849E-2</v>
      </c>
      <c r="P159" s="46">
        <v>1.1121794871794872</v>
      </c>
    </row>
    <row r="160" spans="2:16" x14ac:dyDescent="0.25">
      <c r="B160" s="60" t="s">
        <v>35</v>
      </c>
      <c r="C160" s="39" t="s">
        <v>96</v>
      </c>
      <c r="D160" s="40">
        <v>447798000327</v>
      </c>
      <c r="E160" s="39" t="s">
        <v>216</v>
      </c>
      <c r="F160" s="30">
        <v>658</v>
      </c>
      <c r="G160" s="41">
        <v>584</v>
      </c>
      <c r="H160" s="30">
        <v>74</v>
      </c>
      <c r="I160" s="42">
        <v>0.12671232876712329</v>
      </c>
      <c r="J160" s="43">
        <v>651</v>
      </c>
      <c r="K160" s="30">
        <v>694</v>
      </c>
      <c r="L160" s="30">
        <v>-36</v>
      </c>
      <c r="M160" s="44">
        <v>43</v>
      </c>
      <c r="N160" s="47">
        <v>6.6052227342549924E-2</v>
      </c>
      <c r="O160" s="47">
        <v>-1.7158818834796488E-2</v>
      </c>
      <c r="P160" s="46">
        <v>1.0547112462006079</v>
      </c>
    </row>
    <row r="161" spans="2:17" s="67" customFormat="1" ht="18.75" x14ac:dyDescent="0.3">
      <c r="B161" s="61"/>
      <c r="C161" s="62" t="s">
        <v>217</v>
      </c>
      <c r="D161" s="63"/>
      <c r="E161" s="62"/>
      <c r="F161" s="64">
        <f>SUBTOTAL(109,SEGUIMIENTO15[PROYECCIÓN])</f>
        <v>174997</v>
      </c>
      <c r="G161" s="64">
        <f>SUBTOTAL(109,SEGUIMIENTO15[MAT_CIERRE_2024])</f>
        <v>170530</v>
      </c>
      <c r="H161" s="64">
        <f>SUBTOTAL(109,SEGUIMIENTO15[MAT_VS_PROY])</f>
        <v>4467</v>
      </c>
      <c r="I161" s="64"/>
      <c r="J161" s="64">
        <f>SUBTOTAL(109,SEGUIMIENTO15[REPORTE_ANTERIOR])</f>
        <v>168893</v>
      </c>
      <c r="K161" s="64">
        <f>SUBTOTAL(109,SEGUIMIENTO15[AVANCE_MAT])</f>
        <v>166387</v>
      </c>
      <c r="L161" s="64">
        <f>SUBTOTAL(109,SEGUIMIENTO15[DIFERENCIA_PROYECCIÓN])</f>
        <v>8610</v>
      </c>
      <c r="M161" s="64">
        <f>SUBTOTAL(109,SEGUIMIENTO15[REDUCCIÓN_MATRÍCULA])</f>
        <v>-2506</v>
      </c>
      <c r="N161" s="65">
        <f>SEGUIMIENTO15[[#Totals],[REDUCCIÓN_MATRÍCULA]]/SEGUIMIENTO15[[#Totals],[REPORTE_ANTERIOR]]</f>
        <v>-1.4837796711527417E-2</v>
      </c>
      <c r="O161" s="65"/>
      <c r="P161" s="65">
        <f>SUBTOTAL(101,SEGUIMIENTO15[% AVANCE])</f>
        <v>0.95582948150244218</v>
      </c>
      <c r="Q161" s="66"/>
    </row>
    <row r="162" spans="2:17" x14ac:dyDescent="0.25">
      <c r="K162" s="68"/>
    </row>
    <row r="164" spans="2:17" ht="18.75" x14ac:dyDescent="0.3">
      <c r="G164" s="64"/>
      <c r="H164" s="64"/>
      <c r="I164" s="64"/>
      <c r="J164" s="64"/>
      <c r="K164" s="68"/>
    </row>
    <row r="166" spans="2:17" x14ac:dyDescent="0.25">
      <c r="G166" s="69"/>
      <c r="H166" s="69"/>
      <c r="I166" s="69"/>
      <c r="J166" s="69"/>
      <c r="K166" s="68"/>
    </row>
    <row r="167" spans="2:17" x14ac:dyDescent="0.25">
      <c r="G167" s="70"/>
      <c r="H167" s="70"/>
      <c r="I167" s="70"/>
      <c r="J167" s="70"/>
    </row>
    <row r="169" spans="2:17" s="71" customFormat="1" x14ac:dyDescent="0.25">
      <c r="C169" s="72" t="s">
        <v>2</v>
      </c>
      <c r="D169" s="73" t="s">
        <v>9</v>
      </c>
      <c r="E169" s="74" t="s">
        <v>218</v>
      </c>
      <c r="F169" s="74" t="s">
        <v>219</v>
      </c>
      <c r="G169" s="75" t="s">
        <v>220</v>
      </c>
      <c r="H169" s="76"/>
      <c r="I169" s="76"/>
      <c r="J169" s="76"/>
      <c r="K169" s="76"/>
      <c r="L169" s="76"/>
      <c r="M169" s="76"/>
      <c r="N169" s="76"/>
      <c r="O169" s="76"/>
      <c r="P169" s="77"/>
    </row>
    <row r="170" spans="2:17" hidden="1" x14ac:dyDescent="0.25">
      <c r="C170" s="78" t="s">
        <v>32</v>
      </c>
      <c r="D170" s="39">
        <f>SUMIF(SEGUIMIENTO15[MUNICIPIO],C170,SEGUIMIENTO15[REPORTE_ANTERIOR])</f>
        <v>5595</v>
      </c>
      <c r="E170" s="30">
        <f>SUMIF(SEGUIMIENTO15[MUNICIPIO],C170,SEGUIMIENTO15[AVANCE_MAT])</f>
        <v>5381</v>
      </c>
      <c r="F170" s="30">
        <f t="shared" ref="F170:F197" si="0">E170-D170</f>
        <v>-214</v>
      </c>
      <c r="G170" s="45">
        <f t="shared" ref="G170:G197" si="1">F170/D170</f>
        <v>-3.8248436103663984E-2</v>
      </c>
    </row>
    <row r="171" spans="2:17" hidden="1" x14ac:dyDescent="0.25">
      <c r="C171" s="78" t="s">
        <v>20</v>
      </c>
      <c r="D171" s="39">
        <f>SUMIF(SEGUIMIENTO15[MUNICIPIO],C171,SEGUIMIENTO15[REPORTE_ANTERIOR])</f>
        <v>15227</v>
      </c>
      <c r="E171" s="30">
        <f>SUMIF(SEGUIMIENTO15[MUNICIPIO],C171,SEGUIMIENTO15[AVANCE_MAT])</f>
        <v>14707</v>
      </c>
      <c r="F171" s="30">
        <f t="shared" si="0"/>
        <v>-520</v>
      </c>
      <c r="G171" s="45">
        <f t="shared" si="1"/>
        <v>-3.4149865370723058E-2</v>
      </c>
    </row>
    <row r="172" spans="2:17" hidden="1" x14ac:dyDescent="0.25">
      <c r="C172" s="78" t="s">
        <v>28</v>
      </c>
      <c r="D172" s="39">
        <f>SUMIF(SEGUIMIENTO15[MUNICIPIO],C172,SEGUIMIENTO15[REPORTE_ANTERIOR])</f>
        <v>8328</v>
      </c>
      <c r="E172" s="30">
        <f>SUMIF(SEGUIMIENTO15[MUNICIPIO],C172,SEGUIMIENTO15[AVANCE_MAT])</f>
        <v>8062</v>
      </c>
      <c r="F172" s="30">
        <f t="shared" si="0"/>
        <v>-266</v>
      </c>
      <c r="G172" s="45">
        <f t="shared" si="1"/>
        <v>-3.1940441882804996E-2</v>
      </c>
    </row>
    <row r="173" spans="2:17" hidden="1" x14ac:dyDescent="0.25">
      <c r="C173" s="78" t="s">
        <v>58</v>
      </c>
      <c r="D173" s="39">
        <f>SUMIF(SEGUIMIENTO15[MUNICIPIO],C173,SEGUIMIENTO15[REPORTE_ANTERIOR])</f>
        <v>5698</v>
      </c>
      <c r="E173" s="30">
        <f>SUMIF(SEGUIMIENTO15[MUNICIPIO],C173,SEGUIMIENTO15[AVANCE_MAT])</f>
        <v>5536</v>
      </c>
      <c r="F173" s="30">
        <f t="shared" si="0"/>
        <v>-162</v>
      </c>
      <c r="G173" s="45">
        <f t="shared" si="1"/>
        <v>-2.8431028431028432E-2</v>
      </c>
    </row>
    <row r="174" spans="2:17" hidden="1" x14ac:dyDescent="0.25">
      <c r="C174" s="78" t="s">
        <v>53</v>
      </c>
      <c r="D174" s="39">
        <f>SUMIF(SEGUIMIENTO15[MUNICIPIO],C174,SEGUIMIENTO15[REPORTE_ANTERIOR])</f>
        <v>1574</v>
      </c>
      <c r="E174" s="30">
        <f>SUMIF(SEGUIMIENTO15[MUNICIPIO],C174,SEGUIMIENTO15[AVANCE_MAT])</f>
        <v>1535</v>
      </c>
      <c r="F174" s="30">
        <f t="shared" si="0"/>
        <v>-39</v>
      </c>
      <c r="G174" s="45">
        <f t="shared" si="1"/>
        <v>-2.4777636594663279E-2</v>
      </c>
    </row>
    <row r="175" spans="2:17" hidden="1" x14ac:dyDescent="0.25">
      <c r="C175" s="78" t="s">
        <v>25</v>
      </c>
      <c r="D175" s="39">
        <f>SUMIF(SEGUIMIENTO15[MUNICIPIO],C175,SEGUIMIENTO15[REPORTE_ANTERIOR])</f>
        <v>3960</v>
      </c>
      <c r="E175" s="30">
        <f>SUMIF(SEGUIMIENTO15[MUNICIPIO],C175,SEGUIMIENTO15[AVANCE_MAT])</f>
        <v>3848</v>
      </c>
      <c r="F175" s="30">
        <f t="shared" si="0"/>
        <v>-112</v>
      </c>
      <c r="G175" s="45">
        <f t="shared" si="1"/>
        <v>-2.8282828282828285E-2</v>
      </c>
    </row>
    <row r="176" spans="2:17" hidden="1" x14ac:dyDescent="0.25">
      <c r="C176" s="78" t="s">
        <v>79</v>
      </c>
      <c r="D176" s="39">
        <f>SUMIF(SEGUIMIENTO15[MUNICIPIO],C176,SEGUIMIENTO15[REPORTE_ANTERIOR])</f>
        <v>1799</v>
      </c>
      <c r="E176" s="30">
        <f>SUMIF(SEGUIMIENTO15[MUNICIPIO],C176,SEGUIMIENTO15[AVANCE_MAT])</f>
        <v>1775</v>
      </c>
      <c r="F176" s="30">
        <f t="shared" si="0"/>
        <v>-24</v>
      </c>
      <c r="G176" s="45">
        <f t="shared" si="1"/>
        <v>-1.3340744858254585E-2</v>
      </c>
    </row>
    <row r="177" spans="3:7" hidden="1" x14ac:dyDescent="0.25">
      <c r="C177" s="78" t="s">
        <v>51</v>
      </c>
      <c r="D177" s="39">
        <f>SUMIF(SEGUIMIENTO15[MUNICIPIO],C177,SEGUIMIENTO15[REPORTE_ANTERIOR])</f>
        <v>7543</v>
      </c>
      <c r="E177" s="30">
        <f>SUMIF(SEGUIMIENTO15[MUNICIPIO],C177,SEGUIMIENTO15[AVANCE_MAT])</f>
        <v>7381</v>
      </c>
      <c r="F177" s="30">
        <f t="shared" si="0"/>
        <v>-162</v>
      </c>
      <c r="G177" s="45">
        <f t="shared" si="1"/>
        <v>-2.1476865968447566E-2</v>
      </c>
    </row>
    <row r="178" spans="3:7" hidden="1" x14ac:dyDescent="0.25">
      <c r="C178" s="78" t="s">
        <v>39</v>
      </c>
      <c r="D178" s="39">
        <f>SUMIF(SEGUIMIENTO15[MUNICIPIO],C178,SEGUIMIENTO15[REPORTE_ANTERIOR])</f>
        <v>4843</v>
      </c>
      <c r="E178" s="30">
        <f>SUMIF(SEGUIMIENTO15[MUNICIPIO],C178,SEGUIMIENTO15[AVANCE_MAT])</f>
        <v>4766</v>
      </c>
      <c r="F178" s="30">
        <f t="shared" si="0"/>
        <v>-77</v>
      </c>
      <c r="G178" s="45">
        <f t="shared" si="1"/>
        <v>-1.5899236010737148E-2</v>
      </c>
    </row>
    <row r="179" spans="3:7" hidden="1" x14ac:dyDescent="0.25">
      <c r="C179" s="78" t="s">
        <v>84</v>
      </c>
      <c r="D179" s="39">
        <f>SUMIF(SEGUIMIENTO15[MUNICIPIO],C179,SEGUIMIENTO15[REPORTE_ANTERIOR])</f>
        <v>2070</v>
      </c>
      <c r="E179" s="30">
        <f>SUMIF(SEGUIMIENTO15[MUNICIPIO],C179,SEGUIMIENTO15[AVANCE_MAT])</f>
        <v>2045</v>
      </c>
      <c r="F179" s="30">
        <f t="shared" si="0"/>
        <v>-25</v>
      </c>
      <c r="G179" s="45">
        <f t="shared" si="1"/>
        <v>-1.2077294685990338E-2</v>
      </c>
    </row>
    <row r="180" spans="3:7" hidden="1" x14ac:dyDescent="0.25">
      <c r="C180" s="78" t="s">
        <v>46</v>
      </c>
      <c r="D180" s="39">
        <f>SUMIF(SEGUIMIENTO15[MUNICIPIO],C180,SEGUIMIENTO15[REPORTE_ANTERIOR])</f>
        <v>6027</v>
      </c>
      <c r="E180" s="30">
        <f>SUMIF(SEGUIMIENTO15[MUNICIPIO],C180,SEGUIMIENTO15[AVANCE_MAT])</f>
        <v>5945</v>
      </c>
      <c r="F180" s="30">
        <f t="shared" si="0"/>
        <v>-82</v>
      </c>
      <c r="G180" s="45">
        <f t="shared" si="1"/>
        <v>-1.3605442176870748E-2</v>
      </c>
    </row>
    <row r="181" spans="3:7" hidden="1" x14ac:dyDescent="0.25">
      <c r="C181" s="78" t="s">
        <v>73</v>
      </c>
      <c r="D181" s="39">
        <f>SUMIF(SEGUIMIENTO15[MUNICIPIO],C181,SEGUIMIENTO15[REPORTE_ANTERIOR])</f>
        <v>4721</v>
      </c>
      <c r="E181" s="30">
        <f>SUMIF(SEGUIMIENTO15[MUNICIPIO],C181,SEGUIMIENTO15[AVANCE_MAT])</f>
        <v>4669</v>
      </c>
      <c r="F181" s="30">
        <f t="shared" si="0"/>
        <v>-52</v>
      </c>
      <c r="G181" s="45">
        <f t="shared" si="1"/>
        <v>-1.1014615547553484E-2</v>
      </c>
    </row>
    <row r="182" spans="3:7" hidden="1" x14ac:dyDescent="0.25">
      <c r="C182" s="78" t="s">
        <v>87</v>
      </c>
      <c r="D182" s="39">
        <f>SUMIF(SEGUIMIENTO15[MUNICIPIO],C182,SEGUIMIENTO15[REPORTE_ANTERIOR])</f>
        <v>5894</v>
      </c>
      <c r="E182" s="30">
        <f>SUMIF(SEGUIMIENTO15[MUNICIPIO],C182,SEGUIMIENTO15[AVANCE_MAT])</f>
        <v>5832</v>
      </c>
      <c r="F182" s="30">
        <f t="shared" si="0"/>
        <v>-62</v>
      </c>
      <c r="G182" s="45">
        <f t="shared" si="1"/>
        <v>-1.0519172039362062E-2</v>
      </c>
    </row>
    <row r="183" spans="3:7" hidden="1" x14ac:dyDescent="0.25">
      <c r="C183" s="78" t="s">
        <v>64</v>
      </c>
      <c r="D183" s="39">
        <f>SUMIF(SEGUIMIENTO15[MUNICIPIO],C183,SEGUIMIENTO15[REPORTE_ANTERIOR])</f>
        <v>16360</v>
      </c>
      <c r="E183" s="30">
        <f>SUMIF(SEGUIMIENTO15[MUNICIPIO],C183,SEGUIMIENTO15[AVANCE_MAT])</f>
        <v>16167</v>
      </c>
      <c r="F183" s="30">
        <f t="shared" si="0"/>
        <v>-193</v>
      </c>
      <c r="G183" s="45">
        <f t="shared" si="1"/>
        <v>-1.1797066014669927E-2</v>
      </c>
    </row>
    <row r="184" spans="3:7" hidden="1" x14ac:dyDescent="0.25">
      <c r="C184" s="78" t="s">
        <v>42</v>
      </c>
      <c r="D184" s="39">
        <f>SUMIF(SEGUIMIENTO15[MUNICIPIO],C184,SEGUIMIENTO15[REPORTE_ANTERIOR])</f>
        <v>18574</v>
      </c>
      <c r="E184" s="30">
        <f>SUMIF(SEGUIMIENTO15[MUNICIPIO],C184,SEGUIMIENTO15[AVANCE_MAT])</f>
        <v>18335</v>
      </c>
      <c r="F184" s="30">
        <f t="shared" si="0"/>
        <v>-239</v>
      </c>
      <c r="G184" s="45">
        <f t="shared" si="1"/>
        <v>-1.2867449122429202E-2</v>
      </c>
    </row>
    <row r="185" spans="3:7" hidden="1" x14ac:dyDescent="0.25">
      <c r="C185" s="78" t="s">
        <v>92</v>
      </c>
      <c r="D185" s="39">
        <f>SUMIF(SEGUIMIENTO15[MUNICIPIO],C185,SEGUIMIENTO15[REPORTE_ANTERIOR])</f>
        <v>3638</v>
      </c>
      <c r="E185" s="30">
        <f>SUMIF(SEGUIMIENTO15[MUNICIPIO],C185,SEGUIMIENTO15[AVANCE_MAT])</f>
        <v>3603</v>
      </c>
      <c r="F185" s="30">
        <f t="shared" si="0"/>
        <v>-35</v>
      </c>
      <c r="G185" s="45">
        <f t="shared" si="1"/>
        <v>-9.620670698185816E-3</v>
      </c>
    </row>
    <row r="186" spans="3:7" hidden="1" x14ac:dyDescent="0.25">
      <c r="C186" s="78" t="s">
        <v>82</v>
      </c>
      <c r="D186" s="39">
        <f>SUMIF(SEGUIMIENTO15[MUNICIPIO],C186,SEGUIMIENTO15[REPORTE_ANTERIOR])</f>
        <v>5798</v>
      </c>
      <c r="E186" s="30">
        <f>SUMIF(SEGUIMIENTO15[MUNICIPIO],C186,SEGUIMIENTO15[AVANCE_MAT])</f>
        <v>5748</v>
      </c>
      <c r="F186" s="30">
        <f t="shared" si="0"/>
        <v>-50</v>
      </c>
      <c r="G186" s="45">
        <f t="shared" si="1"/>
        <v>-8.6236633321835118E-3</v>
      </c>
    </row>
    <row r="187" spans="3:7" hidden="1" x14ac:dyDescent="0.25">
      <c r="C187" s="78" t="s">
        <v>36</v>
      </c>
      <c r="D187" s="39">
        <f>SUMIF(SEGUIMIENTO15[MUNICIPIO],C187,SEGUIMIENTO15[REPORTE_ANTERIOR])</f>
        <v>7224</v>
      </c>
      <c r="E187" s="30">
        <f>SUMIF(SEGUIMIENTO15[MUNICIPIO],C187,SEGUIMIENTO15[AVANCE_MAT])</f>
        <v>7190</v>
      </c>
      <c r="F187" s="30">
        <f t="shared" si="0"/>
        <v>-34</v>
      </c>
      <c r="G187" s="45">
        <f t="shared" si="1"/>
        <v>-4.7065337763012183E-3</v>
      </c>
    </row>
    <row r="188" spans="3:7" hidden="1" x14ac:dyDescent="0.25">
      <c r="C188" s="78" t="s">
        <v>114</v>
      </c>
      <c r="D188" s="39">
        <f>SUMIF(SEGUIMIENTO15[MUNICIPIO],C188,SEGUIMIENTO15[REPORTE_ANTERIOR])</f>
        <v>13132</v>
      </c>
      <c r="E188" s="30">
        <f>SUMIF(SEGUIMIENTO15[MUNICIPIO],C188,SEGUIMIENTO15[AVANCE_MAT])</f>
        <v>12974</v>
      </c>
      <c r="F188" s="30">
        <f t="shared" si="0"/>
        <v>-158</v>
      </c>
      <c r="G188" s="45">
        <f t="shared" si="1"/>
        <v>-1.2031678342978983E-2</v>
      </c>
    </row>
    <row r="189" spans="3:7" hidden="1" x14ac:dyDescent="0.25">
      <c r="C189" s="78" t="s">
        <v>137</v>
      </c>
      <c r="D189" s="39">
        <f>SUMIF(SEGUIMIENTO15[MUNICIPIO],C189,SEGUIMIENTO15[REPORTE_ANTERIOR])</f>
        <v>2728</v>
      </c>
      <c r="E189" s="30">
        <f>SUMIF(SEGUIMIENTO15[MUNICIPIO],C189,SEGUIMIENTO15[AVANCE_MAT])</f>
        <v>2721</v>
      </c>
      <c r="F189" s="30">
        <f t="shared" si="0"/>
        <v>-7</v>
      </c>
      <c r="G189" s="45">
        <f t="shared" si="1"/>
        <v>-2.565982404692082E-3</v>
      </c>
    </row>
    <row r="190" spans="3:7" hidden="1" x14ac:dyDescent="0.25">
      <c r="C190" s="78" t="s">
        <v>103</v>
      </c>
      <c r="D190" s="39">
        <f>SUMIF(SEGUIMIENTO15[MUNICIPIO],C190,SEGUIMIENTO15[REPORTE_ANTERIOR])</f>
        <v>6342</v>
      </c>
      <c r="E190" s="30">
        <f>SUMIF(SEGUIMIENTO15[MUNICIPIO],C190,SEGUIMIENTO15[AVANCE_MAT])</f>
        <v>6308</v>
      </c>
      <c r="F190" s="30">
        <f t="shared" si="0"/>
        <v>-34</v>
      </c>
      <c r="G190" s="45">
        <f t="shared" si="1"/>
        <v>-5.3610848312835068E-3</v>
      </c>
    </row>
    <row r="191" spans="3:7" hidden="1" x14ac:dyDescent="0.25">
      <c r="C191" s="78" t="s">
        <v>55</v>
      </c>
      <c r="D191" s="39">
        <f>SUMIF(SEGUIMIENTO15[MUNICIPIO],C191,SEGUIMIENTO15[REPORTE_ANTERIOR])</f>
        <v>5651</v>
      </c>
      <c r="E191" s="30">
        <f>SUMIF(SEGUIMIENTO15[MUNICIPIO],C191,SEGUIMIENTO15[AVANCE_MAT])</f>
        <v>5637</v>
      </c>
      <c r="F191" s="30">
        <f t="shared" si="0"/>
        <v>-14</v>
      </c>
      <c r="G191" s="45">
        <f t="shared" si="1"/>
        <v>-2.4774376216598832E-3</v>
      </c>
    </row>
    <row r="192" spans="3:7" hidden="1" x14ac:dyDescent="0.25">
      <c r="C192" s="78" t="s">
        <v>117</v>
      </c>
      <c r="D192" s="39">
        <f>SUMIF(SEGUIMIENTO15[MUNICIPIO],C192,SEGUIMIENTO15[REPORTE_ANTERIOR])</f>
        <v>2189</v>
      </c>
      <c r="E192" s="30">
        <f>SUMIF(SEGUIMIENTO15[MUNICIPIO],C192,SEGUIMIENTO15[AVANCE_MAT])</f>
        <v>2186</v>
      </c>
      <c r="F192" s="30">
        <f t="shared" si="0"/>
        <v>-3</v>
      </c>
      <c r="G192" s="45">
        <f t="shared" si="1"/>
        <v>-1.3704888076747374E-3</v>
      </c>
    </row>
    <row r="193" spans="3:16" x14ac:dyDescent="0.25">
      <c r="C193" s="78" t="s">
        <v>143</v>
      </c>
      <c r="D193" s="39">
        <f>SUMIF(SEGUIMIENTO15[MUNICIPIO],C193,SEGUIMIENTO15[REPORTE_ANTERIOR])</f>
        <v>1862</v>
      </c>
      <c r="E193" s="30">
        <f>SUMIF(SEGUIMIENTO15[MUNICIPIO],C193,SEGUIMIENTO15[AVANCE_MAT])</f>
        <v>1865</v>
      </c>
      <c r="F193" s="30">
        <f t="shared" si="0"/>
        <v>3</v>
      </c>
      <c r="G193" s="45">
        <f t="shared" si="1"/>
        <v>1.611170784103115E-3</v>
      </c>
    </row>
    <row r="194" spans="3:16" hidden="1" x14ac:dyDescent="0.25">
      <c r="C194" s="78" t="s">
        <v>71</v>
      </c>
      <c r="D194" s="39">
        <f>SUMIF(SEGUIMIENTO15[MUNICIPIO],C194,SEGUIMIENTO15[REPORTE_ANTERIOR])</f>
        <v>3569</v>
      </c>
      <c r="E194" s="30">
        <f>SUMIF(SEGUIMIENTO15[MUNICIPIO],C194,SEGUIMIENTO15[AVANCE_MAT])</f>
        <v>3543</v>
      </c>
      <c r="F194" s="30">
        <f t="shared" si="0"/>
        <v>-26</v>
      </c>
      <c r="G194" s="45">
        <f t="shared" si="1"/>
        <v>-7.2849537685626227E-3</v>
      </c>
    </row>
    <row r="195" spans="3:16" hidden="1" x14ac:dyDescent="0.25">
      <c r="C195" s="78" t="s">
        <v>126</v>
      </c>
      <c r="D195" s="39">
        <f>SUMIF(SEGUIMIENTO15[MUNICIPIO],C195,SEGUIMIENTO15[REPORTE_ANTERIOR])</f>
        <v>1851</v>
      </c>
      <c r="E195" s="30">
        <f>SUMIF(SEGUIMIENTO15[MUNICIPIO],C195,SEGUIMIENTO15[AVANCE_MAT])</f>
        <v>1857</v>
      </c>
      <c r="F195" s="30">
        <f t="shared" si="0"/>
        <v>6</v>
      </c>
      <c r="G195" s="45">
        <f t="shared" si="1"/>
        <v>3.2414910858995136E-3</v>
      </c>
    </row>
    <row r="196" spans="3:16" hidden="1" x14ac:dyDescent="0.25">
      <c r="C196" s="78" t="s">
        <v>152</v>
      </c>
      <c r="D196" s="39">
        <f>SUMIF(SEGUIMIENTO15[MUNICIPIO],C196,SEGUIMIENTO15[REPORTE_ANTERIOR])</f>
        <v>3075</v>
      </c>
      <c r="E196" s="30">
        <f>SUMIF(SEGUIMIENTO15[MUNICIPIO],C196,SEGUIMIENTO15[AVANCE_MAT])</f>
        <v>3098</v>
      </c>
      <c r="F196" s="30">
        <f t="shared" si="0"/>
        <v>23</v>
      </c>
      <c r="G196" s="45">
        <f t="shared" si="1"/>
        <v>7.4796747967479675E-3</v>
      </c>
    </row>
    <row r="197" spans="3:16" hidden="1" x14ac:dyDescent="0.25">
      <c r="C197" s="79" t="s">
        <v>96</v>
      </c>
      <c r="D197" s="60">
        <f>SUMIF(SEGUIMIENTO15[MUNICIPIO],C197,SEGUIMIENTO15[REPORTE_ANTERIOR])</f>
        <v>3621</v>
      </c>
      <c r="E197" s="80">
        <f>SUMIF(SEGUIMIENTO15[MUNICIPIO],C197,SEGUIMIENTO15[AVANCE_MAT])</f>
        <v>3673</v>
      </c>
      <c r="F197" s="80">
        <f t="shared" si="0"/>
        <v>52</v>
      </c>
      <c r="G197" s="81">
        <f t="shared" si="1"/>
        <v>1.436067384700359E-2</v>
      </c>
    </row>
    <row r="198" spans="3:16" s="88" customFormat="1" x14ac:dyDescent="0.25">
      <c r="C198" s="82" t="s">
        <v>221</v>
      </c>
      <c r="D198" s="83">
        <f>SUBTOTAL(109,Tabla17[REPORTE_ANTERIOR])</f>
        <v>1862</v>
      </c>
      <c r="E198" s="84">
        <f>SUBTOTAL(109,Tabla17[MATRÍCULA])</f>
        <v>1865</v>
      </c>
      <c r="F198" s="84">
        <f>SUBTOTAL(109,Tabla17[REDUCCIÓN])</f>
        <v>3</v>
      </c>
      <c r="G198" s="85">
        <f>Tabla17[[#Totals],[REDUCCIÓN]]/Tabla17[[#Totals],[REPORTE_ANTERIOR]]</f>
        <v>1.611170784103115E-3</v>
      </c>
      <c r="H198" s="86"/>
      <c r="I198" s="86"/>
      <c r="J198" s="86"/>
      <c r="K198" s="86"/>
      <c r="L198" s="86"/>
      <c r="M198" s="86"/>
      <c r="N198" s="86"/>
      <c r="O198" s="86"/>
      <c r="P198" s="87"/>
    </row>
  </sheetData>
  <sheetProtection sort="0" autoFilter="0" pivotTables="0"/>
  <autoFilter ref="R7:S13" xr:uid="{3C773F6E-A767-4A38-B42E-81BB21FAEDE4}"/>
  <mergeCells count="3">
    <mergeCell ref="B2:E2"/>
    <mergeCell ref="B3:E5"/>
    <mergeCell ref="R16:S17"/>
  </mergeCells>
  <conditionalFormatting sqref="H7:J161">
    <cfRule type="cellIs" dxfId="55" priority="1" operator="lessThan">
      <formula>0</formula>
    </cfRule>
  </conditionalFormatting>
  <conditionalFormatting sqref="P7:P160">
    <cfRule type="cellIs" dxfId="54" priority="3" operator="between">
      <formula>0.5</formula>
      <formula>0.799999999999999</formula>
    </cfRule>
  </conditionalFormatting>
  <conditionalFormatting sqref="P8:P160">
    <cfRule type="cellIs" dxfId="53" priority="2" operator="between">
      <formula>1</formula>
      <formula>2</formula>
    </cfRule>
    <cfRule type="cellIs" dxfId="52" priority="4" operator="between">
      <formula>0.8</formula>
      <formula>0.89999999999999</formula>
    </cfRule>
    <cfRule type="cellIs" dxfId="51" priority="5" operator="between">
      <formula>0.9</formula>
      <formula>0.949999999999999</formula>
    </cfRule>
    <cfRule type="cellIs" dxfId="50" priority="6" operator="between">
      <formula>0.95</formula>
      <formula>0.999999999999999</formula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AVANCE_MATRÍCULA_REPORTE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 Garcia Duran</dc:creator>
  <cp:lastModifiedBy>Edwin Jose Garcia Duran</cp:lastModifiedBy>
  <dcterms:created xsi:type="dcterms:W3CDTF">2025-10-29T16:55:41Z</dcterms:created>
  <dcterms:modified xsi:type="dcterms:W3CDTF">2025-10-29T16:59:02Z</dcterms:modified>
</cp:coreProperties>
</file>