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BERTURA4\Desktop\EDWIN JOSE\AVANCE_MATRÍCULA_2025\Avance_Matrícula\"/>
    </mc:Choice>
  </mc:AlternateContent>
  <xr:revisionPtr revIDLastSave="0" documentId="13_ncr:1_{F296DEF6-CBBD-4938-9B86-C1A3A672F354}" xr6:coauthVersionLast="47" xr6:coauthVersionMax="47" xr10:uidLastSave="{00000000-0000-0000-0000-000000000000}"/>
  <bookViews>
    <workbookView xWindow="-120" yWindow="-120" windowWidth="29040" windowHeight="15840" xr2:uid="{EDF391A9-953B-4A7E-8427-335B96897BE2}"/>
  </bookViews>
  <sheets>
    <sheet name="AVANCE_MATRÍCULA_REPORTE" sheetId="1" r:id="rId1"/>
  </sheets>
  <definedNames>
    <definedName name="_xlnm._FilterDatabase" localSheetId="0" hidden="1">AVANCE_MATRÍCULA_REPORTE!$O$7:$P$14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1" i="1" l="1"/>
  <c r="M160" i="1"/>
  <c r="M159" i="1"/>
  <c r="M155" i="1"/>
  <c r="M154" i="1"/>
  <c r="M153" i="1"/>
  <c r="M151" i="1"/>
  <c r="M150" i="1"/>
  <c r="M149" i="1"/>
  <c r="M148" i="1"/>
  <c r="M147" i="1"/>
  <c r="M145" i="1"/>
  <c r="M144" i="1"/>
  <c r="M143" i="1"/>
  <c r="M142" i="1"/>
  <c r="M141" i="1"/>
  <c r="M139" i="1"/>
  <c r="M137" i="1"/>
  <c r="M136" i="1"/>
  <c r="M135" i="1"/>
  <c r="M132" i="1"/>
  <c r="M131" i="1"/>
  <c r="M130" i="1"/>
  <c r="M129" i="1"/>
  <c r="M126" i="1"/>
  <c r="M125" i="1"/>
  <c r="M124" i="1"/>
  <c r="M123" i="1"/>
  <c r="M120" i="1"/>
  <c r="M119" i="1"/>
  <c r="M118" i="1"/>
  <c r="M117" i="1"/>
  <c r="M114" i="1"/>
  <c r="M113" i="1"/>
  <c r="M112" i="1"/>
  <c r="M111" i="1"/>
  <c r="M110" i="1"/>
  <c r="M107" i="1"/>
  <c r="M106" i="1"/>
  <c r="M105" i="1"/>
  <c r="M104" i="1"/>
  <c r="M101" i="1"/>
  <c r="M100" i="1"/>
  <c r="M99" i="1"/>
  <c r="M98" i="1"/>
  <c r="M95" i="1"/>
  <c r="M94" i="1"/>
  <c r="M93" i="1"/>
  <c r="M90" i="1"/>
  <c r="M89" i="1"/>
  <c r="M88" i="1"/>
  <c r="M87" i="1"/>
  <c r="M86" i="1"/>
  <c r="M84" i="1"/>
  <c r="M83" i="1"/>
  <c r="M81" i="1"/>
  <c r="M78" i="1"/>
  <c r="M77" i="1"/>
  <c r="M75" i="1"/>
  <c r="M74" i="1"/>
  <c r="M72" i="1"/>
  <c r="M71" i="1"/>
  <c r="M69" i="1"/>
  <c r="M68" i="1"/>
  <c r="M67" i="1"/>
  <c r="M66" i="1"/>
  <c r="M65" i="1"/>
  <c r="M63" i="1"/>
  <c r="M62" i="1"/>
  <c r="M61" i="1"/>
  <c r="M59" i="1"/>
  <c r="M58" i="1"/>
  <c r="M57" i="1"/>
  <c r="M56" i="1"/>
  <c r="M55" i="1"/>
  <c r="M54" i="1"/>
  <c r="M53" i="1"/>
  <c r="M52" i="1"/>
  <c r="M51" i="1"/>
  <c r="M50" i="1"/>
  <c r="M47" i="1"/>
  <c r="M46" i="1"/>
  <c r="M45" i="1"/>
  <c r="M44" i="1"/>
  <c r="M41" i="1"/>
  <c r="M40" i="1"/>
  <c r="M39" i="1"/>
  <c r="M38" i="1"/>
  <c r="M37" i="1"/>
  <c r="M35" i="1"/>
  <c r="M34" i="1"/>
  <c r="M33" i="1"/>
  <c r="M32" i="1"/>
  <c r="M29" i="1"/>
  <c r="M28" i="1"/>
  <c r="M27" i="1"/>
  <c r="M26" i="1"/>
  <c r="M25" i="1"/>
  <c r="M24" i="1"/>
  <c r="M23" i="1"/>
  <c r="M22" i="1"/>
  <c r="M21" i="1"/>
  <c r="M19" i="1"/>
  <c r="M18" i="1"/>
  <c r="M17" i="1"/>
  <c r="M16" i="1"/>
  <c r="M15" i="1"/>
  <c r="M13" i="1"/>
  <c r="M12" i="1"/>
  <c r="M11" i="1"/>
  <c r="M10" i="1"/>
  <c r="M9" i="1"/>
  <c r="F161" i="1"/>
  <c r="M8" i="1" l="1"/>
  <c r="M43" i="1"/>
  <c r="M60" i="1"/>
  <c r="M82" i="1"/>
  <c r="M92" i="1"/>
  <c r="M14" i="1"/>
  <c r="G161" i="1"/>
  <c r="M30" i="1"/>
  <c r="M48" i="1"/>
  <c r="M70" i="1"/>
  <c r="M20" i="1"/>
  <c r="M64" i="1"/>
  <c r="M31" i="1"/>
  <c r="M49" i="1"/>
  <c r="M36" i="1"/>
  <c r="M76" i="1"/>
  <c r="M80" i="1"/>
  <c r="K161" i="1"/>
  <c r="M42" i="1"/>
  <c r="M96" i="1"/>
  <c r="M102" i="1"/>
  <c r="M108" i="1"/>
  <c r="M138" i="1"/>
  <c r="M156" i="1"/>
  <c r="M73" i="1"/>
  <c r="M79" i="1"/>
  <c r="M85" i="1"/>
  <c r="M91" i="1"/>
  <c r="M97" i="1"/>
  <c r="M103" i="1"/>
  <c r="M109" i="1"/>
  <c r="M115" i="1"/>
  <c r="M121" i="1"/>
  <c r="M127" i="1"/>
  <c r="M133" i="1"/>
  <c r="M157" i="1"/>
  <c r="M116" i="1"/>
  <c r="M122" i="1"/>
  <c r="M128" i="1"/>
  <c r="M134" i="1"/>
  <c r="M140" i="1"/>
  <c r="M146" i="1"/>
  <c r="M152" i="1"/>
  <c r="M158" i="1"/>
  <c r="L161" i="1" l="1"/>
  <c r="H161" i="1"/>
  <c r="M161" i="1"/>
</calcChain>
</file>

<file path=xl/sharedStrings.xml><?xml version="1.0" encoding="utf-8"?>
<sst xmlns="http://schemas.openxmlformats.org/spreadsheetml/2006/main" count="504" uniqueCount="214">
  <si>
    <r>
      <t xml:space="preserve">1. Se tienen incluyen los estudiantes en estado "MATRICULADO" de Preescolar (-2, -1, 0) hasta grado undécimo + Aceleración de Aprendizaje. </t>
    </r>
    <r>
      <rPr>
        <b/>
        <sz val="14"/>
        <color rgb="FFFF0000"/>
        <rFont val="Aptos Narrow"/>
        <family val="2"/>
        <scheme val="minor"/>
      </rPr>
      <t>No se incluyen ciclos nocturnos.</t>
    </r>
    <r>
      <rPr>
        <sz val="14"/>
        <color theme="1"/>
        <rFont val="Aptos Narrow"/>
        <family val="2"/>
        <scheme val="minor"/>
      </rPr>
      <t xml:space="preserve"> 
2. El dato de PROYECCIÓN corresponde a los cupos proyectados siempre y cuando sea igual o mayor al número de estudiantes atendidos en el momento de realizar la proyección de cupos.
</t>
    </r>
    <r>
      <rPr>
        <i/>
        <u/>
        <sz val="12"/>
        <color theme="1"/>
        <rFont val="Aptos Narrow"/>
        <family val="2"/>
        <scheme val="minor"/>
      </rPr>
      <t>Elaboró: Edwin José García Durán - Cobertura Educativa</t>
    </r>
  </si>
  <si>
    <t>SUBREGIÓN</t>
  </si>
  <si>
    <t>MUNICIPIO</t>
  </si>
  <si>
    <t>DANE</t>
  </si>
  <si>
    <t>INSTITUCIÓN EDUCATIVA</t>
  </si>
  <si>
    <t>PROYECCIÓN</t>
  </si>
  <si>
    <t>MAT_CIERRE_2024</t>
  </si>
  <si>
    <t>MAT_VS_PROY</t>
  </si>
  <si>
    <t>PORCENTAJE_↑</t>
  </si>
  <si>
    <t>REPORTE_ANTERIOR</t>
  </si>
  <si>
    <t>AVANCE_MAT</t>
  </si>
  <si>
    <t>FALTANTES</t>
  </si>
  <si>
    <t>% AVANCE</t>
  </si>
  <si>
    <t>VARIABLES</t>
  </si>
  <si>
    <t>DESCRIPCIÓN</t>
  </si>
  <si>
    <t>RIO</t>
  </si>
  <si>
    <t>CONCORDIA</t>
  </si>
  <si>
    <t>INSTITUCION EDUCATIVA DEPARTAMENTAL LUZ MARINA CABALLERO</t>
  </si>
  <si>
    <t>PROYECCIÓN*</t>
  </si>
  <si>
    <t>Matrícula de Preescolar a undécimo proyectada en 2024 por las Instituciones Educativas</t>
  </si>
  <si>
    <t>SUR</t>
  </si>
  <si>
    <t>SANTA BÁRBARA DE PINTO</t>
  </si>
  <si>
    <t>INSTITUCION EDUCATIVA DEPARTAMENTAL NUESTRA SEÑORA DEL CARMEN</t>
  </si>
  <si>
    <t>Relaciona los estudiantes atendidos al cierre de la vigencia 2024</t>
  </si>
  <si>
    <t>REMOLINO</t>
  </si>
  <si>
    <t>INSTITUCION EDUCATIVA DEPARTAMENTAL  BALDOMERO SANIN CANO</t>
  </si>
  <si>
    <t>Resulta de restar a la proyección realizada la Matrícula de cierre 2024</t>
  </si>
  <si>
    <t>NORTE</t>
  </si>
  <si>
    <t>FUNDACIÓN</t>
  </si>
  <si>
    <t>INSTITUCION EDUCATIVA DEPARTAMENTAL JOHN F. KENNEDY</t>
  </si>
  <si>
    <t>Porcentaje de incremento de matrícula proyectada por las Instituciones Educativas</t>
  </si>
  <si>
    <t>PUEBLOVIEJO</t>
  </si>
  <si>
    <t>INSTITUCION EDUCATIVA DEPARTAMENTAL SAN JOSE DE PUEBLO VIEJO</t>
  </si>
  <si>
    <t>Estudiantes de Preescolar a undécimo matriculados en el reporte anterior</t>
  </si>
  <si>
    <t>CENTRO</t>
  </si>
  <si>
    <t>CHIBOLO</t>
  </si>
  <si>
    <t>INSTITUCION EDUCATIVA DEPARTAMENTAL SANTA ROSA DE LIMA</t>
  </si>
  <si>
    <t>Estudiantes de Preescolar a undécimo matriculados a la fecha de corte</t>
  </si>
  <si>
    <t>ZAPAYÁN</t>
  </si>
  <si>
    <t>INSTITUCION EDUCATIVA DEPARTAMENTAL CAÑO DE AGUAS</t>
  </si>
  <si>
    <t>Número de estudiantes pendientes por matrícula para cumplir la meta</t>
  </si>
  <si>
    <t>PEDRAZA</t>
  </si>
  <si>
    <t>INSTITUCION EDUCATIVA DEPARTAMENTAL SAN PABLO</t>
  </si>
  <si>
    <t>Porcentaje de avance de cumpliento de la meta de proyección</t>
  </si>
  <si>
    <t>EL RETÉN</t>
  </si>
  <si>
    <t>INSTITUCION EDUCATIVA DEPARTAMENTAL ROQUE DE LOS RIOS VALLE</t>
  </si>
  <si>
    <t xml:space="preserve">*Cuando la Institución proyectó un valor inferior al número de estudiantes atendidos al cierre de la vigencia 2024 se toma como meta este último dato </t>
  </si>
  <si>
    <t>INSTITUCION EDUCATIVA DEPARTAMENTAL TECNICA FRANCISCO JOSE DE CALDAS</t>
  </si>
  <si>
    <t>PIVIJAY</t>
  </si>
  <si>
    <t>INSTITUCION EDUCATIVA DEPARTAMENTAL AGROPECUARIA JOSE MARIA HERRERA</t>
  </si>
  <si>
    <t>INSTITUCION EDUCATIVA DEPARTAMENTAL CIENAGUETA</t>
  </si>
  <si>
    <t>Colores de la columna de avance</t>
  </si>
  <si>
    <t>ZONA BANANERA</t>
  </si>
  <si>
    <t>INSTITUCION EDUCATIVA DEPARTAMENTAL THELMA ROSA AREVALO</t>
  </si>
  <si>
    <t>%</t>
  </si>
  <si>
    <t>Avance menor a 80%</t>
  </si>
  <si>
    <t>ARIGUANÍ</t>
  </si>
  <si>
    <t>INSTITUCION EDUCATIVA DEPARTAMENTAL TECNICA AGROPECUARIA CARMEN DE ARIGUANI</t>
  </si>
  <si>
    <t>Igual o mayor de  80% y menor de 90%</t>
  </si>
  <si>
    <t>INSTITUCION EDUCATIVA DEPARTAMENTAL 23 DE FEBRERO</t>
  </si>
  <si>
    <t>Igual o mayor de  90% y menor de 95%</t>
  </si>
  <si>
    <t>INSTITUCION EDUCATIVA DEPARTAMENTAL LICEO SANTANDER</t>
  </si>
  <si>
    <t>Igual o mayor de  95% y menor de 100%</t>
  </si>
  <si>
    <t>GUAMAL</t>
  </si>
  <si>
    <t>INSTITUCION EDUCATIVA DEPARTAMENTAL RURAL LA RINCONADA</t>
  </si>
  <si>
    <t>Igual o mayor de 100%</t>
  </si>
  <si>
    <t>INSTITUCION EDUCATIVA DEPARTAMENTAL DE BASICA Y MEDIA DE CONCORDIA</t>
  </si>
  <si>
    <t>EL PIÑON</t>
  </si>
  <si>
    <t>INSTITUCION EDUCATIVA DEPARTAMENTAL DE CARRETO</t>
  </si>
  <si>
    <t>INSTITUCION EDUCATIVA DEPARTAMENTAL RURAL SAN PEDRO APOSTOL LAS FLORES</t>
  </si>
  <si>
    <t>INSTITUCION EDUCATIVA DEPARTAMENTAL LICEO ZAPAYAN</t>
  </si>
  <si>
    <t>INSTITUCION EDUCATIVA DEPARTAMENTAL RURAL DE MEDIA LUNA</t>
  </si>
  <si>
    <t>SAN SEBASTIÁN DE BUENAVISTA</t>
  </si>
  <si>
    <t>INSTITUCION EDUCATIVA DEPARTAMENTAL ANDRES DIAZ VENERO DE LEIVA</t>
  </si>
  <si>
    <t>ALGARROBO</t>
  </si>
  <si>
    <t>INSTITUCION EDUCATIVA DEPARTAMENTAL RAFAEL NUÑEZ</t>
  </si>
  <si>
    <t>PLATO</t>
  </si>
  <si>
    <t>INSTITUCION EDUCATIVA DEPARTAMENTAL VICTOR CAMARGO ALVAREZ</t>
  </si>
  <si>
    <t>INSTITUCION EDUCATIVA DEPARTAMENTAL RURAL SAGRADO CORAZON DE JESUS</t>
  </si>
  <si>
    <t>EL BANCO</t>
  </si>
  <si>
    <t>INSTITUCION EDUCATIVA DEPARTAMENTAL ROBERTO ROBLES DE ALGARROBAL</t>
  </si>
  <si>
    <t>INSTITUCION EDUCATIVA DEPARTAMENTAL SAN JUAN DE PALOS PRIETOS</t>
  </si>
  <si>
    <t>INSTITUCION EDUCATIVA DEPARTAMENTAL ELECTO CALIZ MARTINEZ</t>
  </si>
  <si>
    <t>INSTITUCION EDUCATIVA DEPARTAMENTAL CANDELARIA</t>
  </si>
  <si>
    <t>ARACATACA</t>
  </si>
  <si>
    <t>PIJIÑO DEL CARMEN</t>
  </si>
  <si>
    <t>INSTITUCION EDUCATIVA DEPARTAMENTAL RURAL SANTA MARIA</t>
  </si>
  <si>
    <t>INSTITUCION EDUCATIVA DEPARTAMENTAL GILBERTO ACUÑA RANGEL</t>
  </si>
  <si>
    <t>INSTITUCION EDUCATIVA DEPARTAMENTAL AGROPECUARIA OTILIA MENA ALVAREZ</t>
  </si>
  <si>
    <t>INSTITUCION EDUCATIVA DEPARTAMENTAL RODRIGO VIVES DE ANDREIS</t>
  </si>
  <si>
    <t>INSTITUCION EDUCATIVA DEPARTAMENTAL JOSE BENITO VIVES DE ANDREIS</t>
  </si>
  <si>
    <t>INSTITUCION EDUCATIVA DEPARTAMENTAL SIERRA NEVADA DE SANTA MARTA</t>
  </si>
  <si>
    <t>SANTA ANA</t>
  </si>
  <si>
    <t>INSTITUCION EDUCATIVA DEPARTAMENTAL SAN JOSE DE SAN FERNANDO</t>
  </si>
  <si>
    <t>INSTITUCION EDUCATIVA DEPARTAMENTAL AGROPECUARIA NUESTRA SEÑORA DE LAS MERCEDES</t>
  </si>
  <si>
    <t>INSTITUCION EDUCATIVA DEPARTAMENTAL RURAL DE BUENOS AIRES</t>
  </si>
  <si>
    <t>SAN ZENÓN</t>
  </si>
  <si>
    <t>INSTITUCION EDUCATIVA DEPARTAMENTAL TOMAS HERRERA CANTILLO</t>
  </si>
  <si>
    <t>INSTITUCION EDUCATIVA DEPARTAMENTAL LUIS CARLOS GALAN SARMIENTO</t>
  </si>
  <si>
    <t>INSTITUCION EDUCATIVA DEPARTAMENTAL RURAL LUIS MILLAN VARGAS</t>
  </si>
  <si>
    <t>INSTITUCION EDUCATIVA DEPARTAMENTAL JOSE DE LA LUZ MARTINEZ</t>
  </si>
  <si>
    <t>TENERIFE</t>
  </si>
  <si>
    <t>INSTITUCION EDUCATIVA DEPARTAMENTAL SANTA INES</t>
  </si>
  <si>
    <t>INSTITUCION EDUCATIVA DEPARTAMENTAL FUNDACION</t>
  </si>
  <si>
    <t>INSTITUCION EDUCATIVA DEPARTAMENTAL EXTERNADO MIXTO</t>
  </si>
  <si>
    <t>INSTITUCION EDUCATIVA DEPARTAMENTAL MARIA AUXILIADORA</t>
  </si>
  <si>
    <t>INSTITUCION EDUCATIVA DEPARTAMENTAL PABLO NIEBLES DE GUAYABAL</t>
  </si>
  <si>
    <t>INSTITUCION EDUCATIVA DEPARTAMENTAL RURAL NUESTRA SEÑORA DEL ROSARIO</t>
  </si>
  <si>
    <t>INSTITUCION EDUCATIVA DEPARTAMENTAL SAGRADO CORAZON DE JESUS</t>
  </si>
  <si>
    <t>INSTITUCION EDUCATIVA DEPARTAMENTAL MARIA INMACULADA</t>
  </si>
  <si>
    <t>INSTITUCION EDUCATIVA DEPARTAMENTAL LOMA DEL BALSAMO</t>
  </si>
  <si>
    <t>SABANAS DE SAN ANGEL</t>
  </si>
  <si>
    <t>INSTITUCION EDUCATIVA DEPARTAMENTAL LA CANDELARIA</t>
  </si>
  <si>
    <t>INSTITUCION EDUCATIVA DEPARTAMENTAL FRANCISCO DE PAULA SANTANDER</t>
  </si>
  <si>
    <t>INSTITUCION EDUCATIVA DEPARTAMENTAL GERARDO VALENCIA CANO</t>
  </si>
  <si>
    <t>INSTITUCION EDUCATIVA ETNOEDUCATIVA  DEPARTAMENTAL MACONDO</t>
  </si>
  <si>
    <t>INSTITUCION EDUCATIVA TECNICA DEPARTAMENTAL DE GERMANIA</t>
  </si>
  <si>
    <t>INSTITUCION EDUCATIVA DEPARTAMENTAL ANUAR RIVERA JATTAR</t>
  </si>
  <si>
    <t>INSTITUCION EDUCATIVA DEPARTAMENTAL DE RICAURTE</t>
  </si>
  <si>
    <t>INSTITUCION EDUCATIVA DEPARTAMENTAL JOSEFA MARIA ROMERO DE LA CRUZ</t>
  </si>
  <si>
    <t>INSTITUCION EDUCATIVA DEPARTAMENTAL REAL DEL OBISPO</t>
  </si>
  <si>
    <t>INSTITUCION EDUCATIVA DEPARTAMENTAL MARIA ALFARO DE OSPINO</t>
  </si>
  <si>
    <t>INSTITUCION EDUCATIVA DEPARTAMENTAL RURAL MARIA AUXILIADORA</t>
  </si>
  <si>
    <t>INSTITUCION EDUCATIVA DEPARTAMENTAL LICEO ARIGUANI</t>
  </si>
  <si>
    <t>INSTITUCION EDUCATIVA DEPARTAMENTAL JOSE BENITO BARROS PALOMINO</t>
  </si>
  <si>
    <t>INSTITUCION EDUCATIVA DEPARTAMENTAL BIENVENIDO RODRIGUEZ</t>
  </si>
  <si>
    <t>INSTITUCION EDUCATIVA DEPARTAMENTAL LICEO PIVIJAY</t>
  </si>
  <si>
    <t>INSTITUCION EDUCATIVA DEPARTAMENTAL ALGARROBO</t>
  </si>
  <si>
    <t>INSTITUCION EDUCATIVA DEPARTAMENTAL SABANAS</t>
  </si>
  <si>
    <t>INSTITUCION EDUCATIVA DEPARTAMENTAL PEDRO DE HEREDIA</t>
  </si>
  <si>
    <t>INSTITUCION EDUCATIVA DEPARTAMENTAL JUAN MANUEL RUDAS</t>
  </si>
  <si>
    <t>INSTITUCION EDUCATIVA DEPARTAMENTAL TERCERA MIXTA</t>
  </si>
  <si>
    <t>INSTITUCION EDUCATIVA DEPARTAMENTAL LAS MERCEDES</t>
  </si>
  <si>
    <t>INSTITUCION EDUCATIVA TECNICA DEPARTAMENTAL RAFAEL JIMENEZ ALTAHONA</t>
  </si>
  <si>
    <t>INSTITUCION EDUCATIVA DEPARTAMENTAL EL HORNO</t>
  </si>
  <si>
    <t>INSTITUCION EDUCATIVA DEPARTAMENTAL SIMON BOLIVAR</t>
  </si>
  <si>
    <t>CERRO SAN ANTONIO</t>
  </si>
  <si>
    <t>INSTITUCION EDUCATIVA DEPARTAMENTAL DE BASICA Y MEDIA SAN ANTONIO</t>
  </si>
  <si>
    <t>INSTITUCION EDUCATIVA DEPARTAMENTAL RURAL CANTAGALLAR</t>
  </si>
  <si>
    <t>NUEVA GRANADA</t>
  </si>
  <si>
    <t>INSTITUCION EDUCATIVA DEPARTAMENTAL TECNICA NUEVA GRANADA</t>
  </si>
  <si>
    <t>INSTITUCION EDUCATIVA DEPARTAMENTAL JUANA ARIAS DE BENAVIDES</t>
  </si>
  <si>
    <t>INSTITUCION EDUCATIVA DEPARTAMENTAL RURAL DE PALMIRA</t>
  </si>
  <si>
    <t>INSTITUCION EDUCATIVA DEPARTAMENTAL RURAL SILVIA COTES DE BISWELL</t>
  </si>
  <si>
    <t>INSTITUCION EDUCATIVA DEPARTAMENTAL TECNICA AGROPECUARIA BENJAMIN HERRERA</t>
  </si>
  <si>
    <t>INSTITUCION EDUCATIVA TECNICA DEPARTAMENTAL DE PINTO GILMA ROYERO SOLANO</t>
  </si>
  <si>
    <t>INSTITUCION EDUCATIVA DEPARTAMENTAL NICOLAS MEJIA MENDEZ</t>
  </si>
  <si>
    <t>INSTITUCION EDUCATIVA TECNICO DEPARTAMENTAL SIMON BOLIVAR</t>
  </si>
  <si>
    <t>INSTITUCION EDUCATIVA DEPARTAMENTAL CERRO BLANCO</t>
  </si>
  <si>
    <t>INSTITUCION EDUCATIVA DEPARTAMENTAL DAGOBERTO OROZCO BORJA</t>
  </si>
  <si>
    <t>INSTITUCION EDUCATIVA DEPARTAMENTAL SANTA TERESA DE JESUS</t>
  </si>
  <si>
    <t>INSTITUCION EDUCATIVA DEPARTAMENTAL EL CONSUELO</t>
  </si>
  <si>
    <t>INSTITUCION EDUCATIVA DEPARTAMENTAL SAN JUDAS TADEO</t>
  </si>
  <si>
    <t>INSTITUCION EDUCATIVA DEPARTAMENTAL RURAL SAN VALENTIN</t>
  </si>
  <si>
    <t>INSTITUCION ETNOEDUCATIVA DEPARTAMENTAL MITSILOU CAMPBELL</t>
  </si>
  <si>
    <t>INSTITUCION EDUCATIVA DEPARTAMENTAL PIJIÑO DEL CARMEN</t>
  </si>
  <si>
    <t>INSTITUCION EDUCATIVA DEPARTAMENTAL AGROPECUARIA URBANO MOLINA CASTRO</t>
  </si>
  <si>
    <t>INSTITUCION EDUCATIVA DEPARTAMENTAL MANUEL SALVADOR MEZA CAMARGO</t>
  </si>
  <si>
    <t>INSTITUCION EDUCATIVA DEPARTAMENTAL EUCLIDES LIZARAZO</t>
  </si>
  <si>
    <t>INSTITUCION ETNOEDUCATIVA DEPARTAMENTAL RURAL GUILLERMO ALVAREZ</t>
  </si>
  <si>
    <t>INSTITUCION EDUCATIVA DEPARTAMENTAL CELINDA MEJIA LOPEZ</t>
  </si>
  <si>
    <t>INSTITUCION EDUCATIVA DEPARTAMENTAL ARMANDO ESTRADA FLOREZ</t>
  </si>
  <si>
    <t>INSTITUCION EDUCATIVA DEPARTAMENTAL DE BOMBA</t>
  </si>
  <si>
    <t>INSTITUCION EDUCATIVA DEPARTAMENTAL TECNICA AGROECOLOGICA JOSE DADUL</t>
  </si>
  <si>
    <t>INSTITUCION EDUCATIVA TECNICO DEPARTAMENTAL DE CABRERA</t>
  </si>
  <si>
    <t>INSTITUCION EDUCATIVA TECNICA DEPARTAMENTAL AGROAMBIENTAL SAN JOSE</t>
  </si>
  <si>
    <t>INSTITUCION EDUCATIVA DEPARTAMENTAL AGRICOLA DEL PIÑON</t>
  </si>
  <si>
    <t>INSTITUCION EDUCATIVA DEPARTAMENTAL RURAL RITA CUELLO DE VANEGAS</t>
  </si>
  <si>
    <t>INSTITUCION EDUCATIVA DEPARTAMENTAL ARCESIO CALIZ AMADOR</t>
  </si>
  <si>
    <t>INSTITUCION EDUCATIVA DEPARTAMENTAL OSCAR PISCIOTTI NUMA</t>
  </si>
  <si>
    <t>INSTITUCION EDUCATIVA DEPARTAMENTAL SAN JUAN  BAUTISTA</t>
  </si>
  <si>
    <t>INSTITUCION EDUCATIVA DEPARTAMENTAL AGOPECUARIA JUAN FRANCISCO OSPINA</t>
  </si>
  <si>
    <t>INSTITUCION EDUCATIVA ETNOEDUCATIVA DEPARTAMENTAL TUCURINCA</t>
  </si>
  <si>
    <t>INSTITUCION EDUCATIVA DEPARTAMENTAL RURAL ENRIQUE QUINTERO JAIMES</t>
  </si>
  <si>
    <t>INSTITUCION EDUCATIVA DEPARTAMENTAL HUMBERTO VELAZQUEZ GARCIA</t>
  </si>
  <si>
    <t>SALAMINA</t>
  </si>
  <si>
    <t>INSTITUCION EDUCATIVA DEPARTAMENTAL DE SALAMINA</t>
  </si>
  <si>
    <t>INSTITUCION EDUCATIVA TECNICO DEPARTAMENTAL GABRIEL ESCOBAR BALLESTAS</t>
  </si>
  <si>
    <t>INSTITUCION EDUCATIVA DEPARTAMENTAL FOSSY MARCOS MARIA</t>
  </si>
  <si>
    <t>INSTITUCION EDUCATIVA DEPARTAMENTAL ETNOEDUCATIVA SANTA ROSALIA</t>
  </si>
  <si>
    <t>INSTITUCION EDUCATIVA DEPARTAMENTAL DE LA PACHA</t>
  </si>
  <si>
    <t>INSTITUCION EDUCATIVA DEPARTAMENTAL ALFONSO LOPEZ</t>
  </si>
  <si>
    <t>INSTITUCION EDUCATIVA DEPARTAMENTAL LORENCITA VILLEGAS DE SANTOS</t>
  </si>
  <si>
    <t>INSTITUCION EDUCATIVA DEPARTAMENTAL NESTOR RANGEL ALFARO</t>
  </si>
  <si>
    <t>INSTITUCION EDUCATIVA INDIGENA Y PLURICULTURAL KANKAWARWA</t>
  </si>
  <si>
    <t>INSTITUCION EDUCATIVA DEPARTAMENTAL DE GUAIMARO</t>
  </si>
  <si>
    <t>INSTITUCION EDUCATIVA DEPARTAMENTAL ELVIA VIZCAINO DE TODARO</t>
  </si>
  <si>
    <t>SITIONUEVO</t>
  </si>
  <si>
    <t>INSTITUCION EDUCATIVA DEPARTAMENTAL SAN JOSE</t>
  </si>
  <si>
    <t>INSTITUCION EDUCATIVA DEPARTAMENTAL RURAL DE PALERMO</t>
  </si>
  <si>
    <t>INSTITUCION EDUCATIVA DEPARTAMENTAL ANAXIMENES TORRES OSPINO</t>
  </si>
  <si>
    <t>INSTITUCION EDUCATIVA DEPARTAMENTAL DE BASICA Y MEDIA SANTA CRUZ DE BALSAMO</t>
  </si>
  <si>
    <t>INSTITUCION EDUCATIVA DEPARTAMENTAL RURAL TASAJERA</t>
  </si>
  <si>
    <t>INSTITUCION EDUCATIVA DEPARTAMENTAL CIUDAD PERDIDA</t>
  </si>
  <si>
    <t>INSTITUCION EDUCATIVA DEPARTAMENTAL ROSA CORTINA HERNANDEZ</t>
  </si>
  <si>
    <t>CENTRO EDUCATIVO DEPARTAMENTAL SAN ANTONIO</t>
  </si>
  <si>
    <t>INSTITUCION EDUCATIVA DEPARTAMENTAL ANTONIO BRUJES CARMONA</t>
  </si>
  <si>
    <t>INSTITUCION ETNOEDUCATIVA DEPARTAMENTAL DE SOPLADOR</t>
  </si>
  <si>
    <t>INSTITUCION EDUCATIVA DEPARTAMENTAL PESTALOZZI</t>
  </si>
  <si>
    <t>INSTITUCION EDUCATIVA DEPARTAMENTAL COLOMBIA</t>
  </si>
  <si>
    <t>INSTITUCION EDUCATIVA DEPARTAMENTAL SAN JOSE DE KENNEDY</t>
  </si>
  <si>
    <t>INSTITUCION EDUCATIVA DEPARTAMENTAL DE TRONCOSO</t>
  </si>
  <si>
    <t>INSTITUCION ETNOEDUCATIVA DEPARTAMENTAL ETTE ENNAKA</t>
  </si>
  <si>
    <t>INSTITUCION EDUCATIVA DEPARTAMENTAL RURAL SAN MARTIN DE LOBA</t>
  </si>
  <si>
    <t>INSTITUCION EDUCATIVA DEPARTAMENTAL RURAL DE NIÑAS ISLA DEL ROSARIO</t>
  </si>
  <si>
    <t>INSTITUCION EDUCATIVA DEPARTAMENTAL GABRIEL GARCIA MARQUEZ DE ARACATACA</t>
  </si>
  <si>
    <t>INSTITUCION EDUCATIVA DEPARTAMENTAL ALBERTO CABALLERO DE MONTE RUBIO</t>
  </si>
  <si>
    <t>INSTITUCION EDUCATIVA DEPARTAMENTAL RURAL DE JANEIRO</t>
  </si>
  <si>
    <t>INSTITUCION EDUCATIVA DEPARTAMENTAL RURAL EL BRILLANTE</t>
  </si>
  <si>
    <t>INSTITUCION EDUCATIVA DEPARTAMENTAL ETNOEDUCATIVO Y PLURICULTURAL GUMMAKU</t>
  </si>
  <si>
    <t>INSTITUCION EDUCATIVA DEPARTAMENTAL JOSE DE LA PAZ VANEGAS ORTIZ</t>
  </si>
  <si>
    <t>INSTITUCION EDUCATIVA DEPARTAMENTAL FLORES DE MARIA</t>
  </si>
  <si>
    <t>Total</t>
  </si>
  <si>
    <r>
      <rPr>
        <b/>
        <sz val="14"/>
        <color theme="1"/>
        <rFont val="Aptos Narrow"/>
        <family val="2"/>
        <scheme val="minor"/>
      </rPr>
      <t>AVANCE DE MATRÍCULA</t>
    </r>
    <r>
      <rPr>
        <sz val="14"/>
        <color theme="1"/>
        <rFont val="Aptos Narrow"/>
        <family val="2"/>
        <scheme val="minor"/>
      </rPr>
      <t xml:space="preserve">
</t>
    </r>
    <r>
      <rPr>
        <b/>
        <sz val="14"/>
        <color rgb="FFFF0000"/>
        <rFont val="Aptos Narrow"/>
        <family val="2"/>
        <scheme val="minor"/>
      </rPr>
      <t>FECHA DE CORTE: 31/03/2025 - 08:00 a.m.</t>
    </r>
    <r>
      <rPr>
        <sz val="14"/>
        <color theme="1"/>
        <rFont val="Aptos Narrow"/>
        <family val="2"/>
        <scheme val="minor"/>
      </rPr>
      <t xml:space="preserve">
Para tener en cuenta: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</si>
</sst>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00%"/>
    <numFmt numFmtId="166" formatCode="_-* #,##0_-;\-* #,##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i/>
      <u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u/>
      <sz val="12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Protection="1">
      <protection hidden="1"/>
    </xf>
    <xf numFmtId="1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9" fontId="0" fillId="0" borderId="0" xfId="2" applyFont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3" fillId="0" borderId="7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8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9" xfId="0" applyFont="1" applyBorder="1" applyAlignment="1" applyProtection="1">
      <alignment horizontal="left" vertical="center" wrapText="1"/>
      <protection hidden="1"/>
    </xf>
    <xf numFmtId="0" fontId="3" fillId="0" borderId="10" xfId="0" applyFont="1" applyBorder="1" applyAlignment="1" applyProtection="1">
      <alignment horizontal="left" vertical="center" wrapText="1"/>
      <protection hidden="1"/>
    </xf>
    <xf numFmtId="0" fontId="3" fillId="0" borderId="11" xfId="0" applyFont="1" applyBorder="1" applyAlignment="1" applyProtection="1">
      <alignment horizontal="left" vertical="center" wrapText="1"/>
      <protection hidden="1"/>
    </xf>
    <xf numFmtId="0" fontId="7" fillId="0" borderId="12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1" fontId="7" fillId="0" borderId="2" xfId="0" applyNumberFormat="1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9" fontId="7" fillId="0" borderId="2" xfId="2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0" fontId="0" fillId="0" borderId="14" xfId="0" applyBorder="1" applyProtection="1">
      <protection hidden="1"/>
    </xf>
    <xf numFmtId="1" fontId="0" fillId="0" borderId="14" xfId="0" applyNumberForma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2" borderId="14" xfId="0" applyFill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9" fontId="0" fillId="0" borderId="14" xfId="2" applyFont="1" applyFill="1" applyBorder="1" applyAlignment="1" applyProtection="1">
      <alignment horizontal="center"/>
      <protection hidden="1"/>
    </xf>
    <xf numFmtId="1" fontId="0" fillId="0" borderId="14" xfId="2" applyNumberFormat="1" applyFont="1" applyFill="1" applyBorder="1" applyAlignment="1" applyProtection="1">
      <alignment horizontal="center"/>
      <protection hidden="1"/>
    </xf>
    <xf numFmtId="164" fontId="2" fillId="0" borderId="15" xfId="2" applyNumberFormat="1" applyFont="1" applyBorder="1" applyAlignment="1" applyProtection="1">
      <alignment horizontal="center"/>
      <protection hidden="1"/>
    </xf>
    <xf numFmtId="0" fontId="2" fillId="0" borderId="13" xfId="0" applyFont="1" applyBorder="1" applyProtection="1">
      <protection hidden="1"/>
    </xf>
    <xf numFmtId="0" fontId="0" fillId="0" borderId="13" xfId="0" applyBorder="1" applyProtection="1">
      <protection hidden="1"/>
    </xf>
    <xf numFmtId="1" fontId="0" fillId="0" borderId="13" xfId="0" applyNumberFormat="1" applyBorder="1" applyAlignment="1" applyProtection="1">
      <alignment horizontal="center"/>
      <protection hidden="1"/>
    </xf>
    <xf numFmtId="0" fontId="0" fillId="2" borderId="13" xfId="0" applyFill="1" applyBorder="1" applyAlignment="1" applyProtection="1">
      <alignment horizontal="center"/>
      <protection hidden="1"/>
    </xf>
    <xf numFmtId="9" fontId="0" fillId="0" borderId="13" xfId="2" applyFont="1" applyFill="1" applyBorder="1" applyAlignment="1" applyProtection="1">
      <alignment horizontal="center"/>
      <protection hidden="1"/>
    </xf>
    <xf numFmtId="1" fontId="0" fillId="0" borderId="13" xfId="2" applyNumberFormat="1" applyFont="1" applyFill="1" applyBorder="1" applyAlignment="1" applyProtection="1">
      <alignment horizontal="center"/>
      <protection hidden="1"/>
    </xf>
    <xf numFmtId="164" fontId="2" fillId="0" borderId="16" xfId="2" applyNumberFormat="1" applyFont="1" applyBorder="1" applyAlignment="1" applyProtection="1">
      <alignment horizontal="center"/>
      <protection hidden="1"/>
    </xf>
    <xf numFmtId="9" fontId="8" fillId="0" borderId="17" xfId="2" applyFont="1" applyBorder="1" applyAlignment="1" applyProtection="1">
      <alignment horizontal="left" vertical="center" wrapText="1"/>
      <protection hidden="1"/>
    </xf>
    <xf numFmtId="9" fontId="8" fillId="0" borderId="18" xfId="2" applyFont="1" applyBorder="1" applyAlignment="1" applyProtection="1">
      <alignment horizontal="left" vertical="center" wrapText="1"/>
      <protection hidden="1"/>
    </xf>
    <xf numFmtId="9" fontId="8" fillId="0" borderId="15" xfId="2" applyFont="1" applyBorder="1" applyAlignment="1" applyProtection="1">
      <alignment horizontal="left" vertical="center" wrapText="1"/>
      <protection hidden="1"/>
    </xf>
    <xf numFmtId="9" fontId="8" fillId="0" borderId="19" xfId="2" applyFont="1" applyBorder="1" applyAlignment="1" applyProtection="1">
      <alignment horizontal="left" vertical="center" wrapText="1"/>
      <protection hidden="1"/>
    </xf>
    <xf numFmtId="0" fontId="9" fillId="0" borderId="16" xfId="0" applyFont="1" applyBorder="1" applyAlignment="1" applyProtection="1">
      <alignment horizontal="center"/>
      <protection hidden="1"/>
    </xf>
    <xf numFmtId="0" fontId="9" fillId="0" borderId="20" xfId="0" applyFont="1" applyBorder="1" applyAlignment="1" applyProtection="1">
      <alignment horizontal="center"/>
      <protection hidden="1"/>
    </xf>
    <xf numFmtId="0" fontId="9" fillId="3" borderId="13" xfId="0" applyFont="1" applyFill="1" applyBorder="1" applyAlignment="1" applyProtection="1">
      <alignment horizontal="center"/>
      <protection hidden="1"/>
    </xf>
    <xf numFmtId="0" fontId="9" fillId="4" borderId="13" xfId="0" applyFont="1" applyFill="1" applyBorder="1" applyAlignment="1" applyProtection="1">
      <alignment horizontal="center"/>
      <protection hidden="1"/>
    </xf>
    <xf numFmtId="0" fontId="9" fillId="5" borderId="13" xfId="0" applyFont="1" applyFill="1" applyBorder="1" applyAlignment="1" applyProtection="1">
      <alignment horizontal="center"/>
      <protection hidden="1"/>
    </xf>
    <xf numFmtId="0" fontId="9" fillId="6" borderId="13" xfId="0" applyFont="1" applyFill="1" applyBorder="1" applyAlignment="1" applyProtection="1">
      <alignment horizontal="center"/>
      <protection hidden="1"/>
    </xf>
    <xf numFmtId="0" fontId="9" fillId="7" borderId="13" xfId="0" applyFont="1" applyFill="1" applyBorder="1" applyAlignment="1" applyProtection="1">
      <alignment horizontal="center"/>
      <protection hidden="1"/>
    </xf>
    <xf numFmtId="165" fontId="2" fillId="0" borderId="16" xfId="2" applyNumberFormat="1" applyFont="1" applyBorder="1" applyAlignment="1" applyProtection="1">
      <alignment horizontal="center"/>
      <protection hidden="1"/>
    </xf>
    <xf numFmtId="0" fontId="0" fillId="0" borderId="21" xfId="0" applyBorder="1" applyProtection="1">
      <protection hidden="1"/>
    </xf>
    <xf numFmtId="43" fontId="10" fillId="0" borderId="0" xfId="0" applyNumberFormat="1" applyFont="1" applyAlignment="1" applyProtection="1">
      <alignment horizontal="center"/>
      <protection hidden="1"/>
    </xf>
    <xf numFmtId="166" fontId="4" fillId="0" borderId="0" xfId="0" applyNumberFormat="1" applyFont="1" applyProtection="1">
      <protection hidden="1"/>
    </xf>
    <xf numFmtId="1" fontId="4" fillId="0" borderId="0" xfId="0" applyNumberFormat="1" applyFont="1" applyAlignment="1" applyProtection="1">
      <alignment horizontal="center"/>
      <protection hidden="1"/>
    </xf>
    <xf numFmtId="166" fontId="4" fillId="0" borderId="0" xfId="0" applyNumberFormat="1" applyFont="1" applyAlignment="1" applyProtection="1">
      <alignment horizontal="center"/>
      <protection hidden="1"/>
    </xf>
    <xf numFmtId="164" fontId="2" fillId="0" borderId="16" xfId="0" applyNumberFormat="1" applyFont="1" applyBorder="1" applyAlignment="1" applyProtection="1">
      <alignment horizontal="center"/>
      <protection hidden="1"/>
    </xf>
    <xf numFmtId="166" fontId="4" fillId="0" borderId="0" xfId="1" applyNumberFormat="1" applyFont="1" applyProtection="1">
      <protection hidden="1"/>
    </xf>
    <xf numFmtId="166" fontId="0" fillId="0" borderId="0" xfId="0" applyNumberFormat="1" applyAlignment="1" applyProtection="1">
      <alignment horizontal="center"/>
      <protection hidden="1"/>
    </xf>
    <xf numFmtId="10" fontId="0" fillId="0" borderId="0" xfId="2" applyNumberFormat="1" applyFont="1" applyAlignment="1" applyProtection="1">
      <alignment horizontal="center"/>
      <protection hidden="1"/>
    </xf>
    <xf numFmtId="10" fontId="0" fillId="0" borderId="0" xfId="0" applyNumberFormat="1" applyAlignment="1" applyProtection="1">
      <alignment horizontal="center"/>
      <protection hidden="1"/>
    </xf>
  </cellXfs>
  <cellStyles count="3">
    <cellStyle name="Millares" xfId="1" builtinId="3"/>
    <cellStyle name="Normal" xfId="0" builtinId="0"/>
    <cellStyle name="Porcentaje" xfId="2" builtinId="5"/>
  </cellStyles>
  <dxfs count="3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" formatCode="0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  <numFmt numFmtId="166" formatCode="_-* #,##0_-;\-* #,##0_-;_-* &quot;-&quot;??_-;_-@_-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numFmt numFmtId="35" formatCode="_-* #,##0.00_-;\-* #,##0.00_-;_-* &quot;-&quot;??_-;_-@_-"/>
      <alignment horizontal="center" vertical="bottom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1"/>
    </dxf>
    <dxf>
      <border>
        <bottom style="medium">
          <color rgb="FF000000"/>
        </bottom>
      </border>
    </dxf>
    <dxf>
      <font>
        <b/>
        <strike val="0"/>
        <outline val="0"/>
        <shadow val="0"/>
        <u val="none"/>
        <vertAlign val="baseline"/>
        <sz val="14"/>
        <color rgb="FF000000"/>
        <name val="Calibri"/>
        <family val="2"/>
        <scheme val="none"/>
      </font>
      <numFmt numFmtId="166" formatCode="_-* #,##0_-;\-* #,##0_-;_-* &quot;-&quot;??_-;_-@_-"/>
      <protection locked="1" hidden="1"/>
    </dxf>
    <dxf>
      <protection locked="1" hidden="1"/>
    </dxf>
    <dxf>
      <font>
        <b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  <protection locked="1" hidden="1"/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9120EF-2968-41C2-B1C3-D2A88392FA33}" name="SEGUIMIENTO15" displayName="SEGUIMIENTO15" ref="B7:M161" totalsRowCount="1" headerRowDxfId="27" dataDxfId="26" totalsRowDxfId="25" headerRowBorderDxfId="24" totalsRowCellStyle="Millares">
  <autoFilter ref="B7:M160" xr:uid="{32FDFA3D-9315-4999-ACFF-63CC4F2534B8}"/>
  <sortState xmlns:xlrd2="http://schemas.microsoft.com/office/spreadsheetml/2017/richdata2" ref="B8:M160">
    <sortCondition ref="M7:M160"/>
  </sortState>
  <tableColumns count="12">
    <tableColumn id="13" xr3:uid="{A3BA589C-1D4E-4305-A830-DBE17A39D5C2}" name="SUBREGIÓN" dataDxfId="23" totalsRowDxfId="11"/>
    <tableColumn id="1" xr3:uid="{F17D7688-FA4E-437D-84AC-9B14588C42C9}" name="MUNICIPIO" totalsRowLabel="Total" dataDxfId="22" totalsRowDxfId="10"/>
    <tableColumn id="2" xr3:uid="{575B2916-5394-45DB-8940-04B83B0AAED3}" name="DANE" dataDxfId="21" totalsRowDxfId="9"/>
    <tableColumn id="3" xr3:uid="{77DF2C07-B6EB-4D1D-B395-7629C407821F}" name="INSTITUCIÓN EDUCATIVA" dataDxfId="20" totalsRowDxfId="8"/>
    <tableColumn id="6" xr3:uid="{6DB2BC53-4F25-47AF-A03D-009E54B86D4F}" name="PROYECCIÓN" totalsRowFunction="sum" dataDxfId="19" totalsRowDxfId="7"/>
    <tableColumn id="11" xr3:uid="{AF9EF929-B60F-4147-883A-1725E72C4D39}" name="MAT_CIERRE_2024" totalsRowFunction="sum" dataDxfId="18" totalsRowDxfId="6"/>
    <tableColumn id="14" xr3:uid="{4F6D2031-163F-4333-A402-55A0EE9527BC}" name="MAT_VS_PROY" totalsRowFunction="sum" dataDxfId="17" totalsRowDxfId="5"/>
    <tableColumn id="15" xr3:uid="{27DEFCE4-A01B-4384-8EA5-B1453E2D734C}" name="PORCENTAJE_↑" dataDxfId="16" totalsRowDxfId="4" dataCellStyle="Porcentaje"/>
    <tableColumn id="4" xr3:uid="{A253AC24-A544-44F4-933D-7D182FB86C9E}" name="REPORTE_ANTERIOR" totalsRowFunction="sum" dataDxfId="15" totalsRowDxfId="3" dataCellStyle="Porcentaje"/>
    <tableColumn id="7" xr3:uid="{773E9B05-9FD1-418B-8490-3B9A1DCBE280}" name="AVANCE_MAT" totalsRowFunction="sum" dataDxfId="14" totalsRowDxfId="2"/>
    <tableColumn id="8" xr3:uid="{2727A062-D061-4BA8-ACFF-BA706A633136}" name="FALTANTES" totalsRowFunction="sum" dataDxfId="13" totalsRowDxfId="1"/>
    <tableColumn id="9" xr3:uid="{9DC8E5E3-36A3-4C77-8E94-0DC7D3A274A1}" name="% AVANCE" totalsRowFunction="average" dataDxfId="12" totalsRowDxfId="0" dataCellStyle="Porcentaje">
      <calculatedColumnFormula>SEGUIMIENTO15[[#This Row],[AVANCE_MAT]]/SEGUIMIENTO15[[#This Row],[PROYECCIÓN]]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576D4-551C-49CC-9033-5FD48FF453C3}">
  <dimension ref="B1:P168"/>
  <sheetViews>
    <sheetView tabSelected="1" zoomScale="115" zoomScaleNormal="115" workbookViewId="0">
      <selection activeCell="G3" sqref="G3"/>
    </sheetView>
  </sheetViews>
  <sheetFormatPr baseColWidth="10" defaultRowHeight="15" x14ac:dyDescent="0.25"/>
  <cols>
    <col min="1" max="1" width="2.7109375" style="1" customWidth="1"/>
    <col min="2" max="2" width="16.5703125" style="1" bestFit="1" customWidth="1"/>
    <col min="3" max="3" width="28.85546875" style="2" bestFit="1" customWidth="1"/>
    <col min="4" max="4" width="16" style="1" customWidth="1"/>
    <col min="5" max="5" width="85.5703125" style="3" bestFit="1" customWidth="1"/>
    <col min="6" max="6" width="18.140625" style="3" customWidth="1"/>
    <col min="7" max="7" width="17.5703125" style="3" customWidth="1"/>
    <col min="8" max="8" width="16.140625" style="3" customWidth="1"/>
    <col min="9" max="9" width="18.5703125" style="3" customWidth="1"/>
    <col min="10" max="10" width="23" style="3" bestFit="1" customWidth="1"/>
    <col min="11" max="11" width="18.140625" style="3" customWidth="1"/>
    <col min="12" max="12" width="17" style="3" customWidth="1"/>
    <col min="13" max="13" width="15.5703125" style="4" bestFit="1" customWidth="1"/>
    <col min="14" max="14" width="10" style="1" customWidth="1"/>
    <col min="15" max="15" width="31.140625" style="1" bestFit="1" customWidth="1"/>
    <col min="16" max="16" width="87.5703125" style="1" bestFit="1" customWidth="1"/>
    <col min="17" max="89" width="4" style="1" bestFit="1" customWidth="1"/>
    <col min="90" max="157" width="5" style="1" bestFit="1" customWidth="1"/>
    <col min="158" max="158" width="12.5703125" style="1" bestFit="1" customWidth="1"/>
    <col min="159" max="16384" width="11.42578125" style="1"/>
  </cols>
  <sheetData>
    <row r="1" spans="2:16" ht="16.5" customHeight="1" thickBot="1" x14ac:dyDescent="0.3"/>
    <row r="2" spans="2:16" ht="60.75" customHeight="1" thickBot="1" x14ac:dyDescent="0.3">
      <c r="B2" s="5" t="s">
        <v>213</v>
      </c>
      <c r="C2" s="6"/>
      <c r="D2" s="6"/>
      <c r="E2" s="7"/>
      <c r="F2" s="8"/>
      <c r="G2" s="8"/>
      <c r="H2" s="8"/>
      <c r="I2" s="8"/>
      <c r="J2" s="8"/>
      <c r="K2" s="8"/>
      <c r="L2" s="8"/>
    </row>
    <row r="3" spans="2:16" ht="50.25" customHeight="1" x14ac:dyDescent="0.25">
      <c r="B3" s="9" t="s">
        <v>0</v>
      </c>
      <c r="C3" s="10"/>
      <c r="D3" s="10"/>
      <c r="E3" s="11"/>
      <c r="F3" s="8"/>
      <c r="G3" s="8"/>
      <c r="H3" s="8"/>
      <c r="I3" s="8"/>
      <c r="J3" s="8"/>
      <c r="K3" s="8"/>
      <c r="L3" s="8"/>
    </row>
    <row r="4" spans="2:16" ht="32.25" customHeight="1" x14ac:dyDescent="0.25">
      <c r="B4" s="12"/>
      <c r="C4" s="13"/>
      <c r="D4" s="13"/>
      <c r="E4" s="14"/>
      <c r="F4" s="8"/>
      <c r="G4" s="15"/>
      <c r="H4" s="15"/>
      <c r="I4" s="15"/>
      <c r="J4" s="15"/>
      <c r="K4" s="15"/>
      <c r="L4" s="15"/>
    </row>
    <row r="5" spans="2:16" ht="24.75" customHeight="1" thickBot="1" x14ac:dyDescent="0.3">
      <c r="B5" s="16"/>
      <c r="C5" s="17"/>
      <c r="D5" s="17"/>
      <c r="E5" s="18"/>
      <c r="F5" s="15"/>
      <c r="G5" s="15"/>
      <c r="H5" s="15"/>
      <c r="I5" s="15"/>
      <c r="J5" s="15"/>
      <c r="K5" s="15"/>
      <c r="L5" s="15"/>
    </row>
    <row r="6" spans="2:16" ht="15.75" thickBot="1" x14ac:dyDescent="0.3"/>
    <row r="7" spans="2:16" s="24" customFormat="1" ht="15.75" thickBot="1" x14ac:dyDescent="0.3">
      <c r="B7" s="19" t="s">
        <v>1</v>
      </c>
      <c r="C7" s="20" t="s">
        <v>2</v>
      </c>
      <c r="D7" s="21" t="s">
        <v>3</v>
      </c>
      <c r="E7" s="22" t="s">
        <v>4</v>
      </c>
      <c r="F7" s="22" t="s">
        <v>5</v>
      </c>
      <c r="G7" s="22" t="s">
        <v>6</v>
      </c>
      <c r="H7" s="22" t="s">
        <v>7</v>
      </c>
      <c r="I7" s="22" t="s">
        <v>8</v>
      </c>
      <c r="J7" s="22" t="s">
        <v>9</v>
      </c>
      <c r="K7" s="22" t="s">
        <v>10</v>
      </c>
      <c r="L7" s="22" t="s">
        <v>11</v>
      </c>
      <c r="M7" s="23" t="s">
        <v>12</v>
      </c>
      <c r="O7" s="25" t="s">
        <v>13</v>
      </c>
      <c r="P7" s="25" t="s">
        <v>14</v>
      </c>
    </row>
    <row r="8" spans="2:16" x14ac:dyDescent="0.25">
      <c r="B8" s="26" t="s">
        <v>15</v>
      </c>
      <c r="C8" s="26" t="s">
        <v>16</v>
      </c>
      <c r="D8" s="27">
        <v>247161000022</v>
      </c>
      <c r="E8" s="26" t="s">
        <v>17</v>
      </c>
      <c r="F8" s="28">
        <v>608</v>
      </c>
      <c r="G8" s="29">
        <v>509</v>
      </c>
      <c r="H8" s="30">
        <v>99</v>
      </c>
      <c r="I8" s="31">
        <v>0.19449901768172889</v>
      </c>
      <c r="J8" s="32">
        <v>476</v>
      </c>
      <c r="K8" s="30">
        <v>476</v>
      </c>
      <c r="L8" s="30">
        <v>-132</v>
      </c>
      <c r="M8" s="33">
        <f>SEGUIMIENTO15[[#This Row],[AVANCE_MAT]]/SEGUIMIENTO15[[#This Row],[PROYECCIÓN]]</f>
        <v>0.78289473684210531</v>
      </c>
      <c r="O8" s="34" t="s">
        <v>18</v>
      </c>
      <c r="P8" s="35" t="s">
        <v>19</v>
      </c>
    </row>
    <row r="9" spans="2:16" x14ac:dyDescent="0.25">
      <c r="B9" s="35" t="s">
        <v>20</v>
      </c>
      <c r="C9" s="35" t="s">
        <v>21</v>
      </c>
      <c r="D9" s="36">
        <v>247707000461</v>
      </c>
      <c r="E9" s="35" t="s">
        <v>22</v>
      </c>
      <c r="F9" s="28">
        <v>306</v>
      </c>
      <c r="G9" s="37">
        <v>286</v>
      </c>
      <c r="H9" s="28">
        <v>20</v>
      </c>
      <c r="I9" s="38">
        <v>6.9930069930069935E-2</v>
      </c>
      <c r="J9" s="39">
        <v>241</v>
      </c>
      <c r="K9" s="28">
        <v>246</v>
      </c>
      <c r="L9" s="28">
        <v>-60</v>
      </c>
      <c r="M9" s="40">
        <f>SEGUIMIENTO15[[#This Row],[AVANCE_MAT]]/SEGUIMIENTO15[[#This Row],[PROYECCIÓN]]</f>
        <v>0.80392156862745101</v>
      </c>
      <c r="O9" s="34" t="s">
        <v>6</v>
      </c>
      <c r="P9" s="35" t="s">
        <v>23</v>
      </c>
    </row>
    <row r="10" spans="2:16" x14ac:dyDescent="0.25">
      <c r="B10" s="35" t="s">
        <v>15</v>
      </c>
      <c r="C10" s="35" t="s">
        <v>24</v>
      </c>
      <c r="D10" s="36">
        <v>247605000067</v>
      </c>
      <c r="E10" s="35" t="s">
        <v>25</v>
      </c>
      <c r="F10" s="28">
        <v>618</v>
      </c>
      <c r="G10" s="37">
        <v>551</v>
      </c>
      <c r="H10" s="28">
        <v>67</v>
      </c>
      <c r="I10" s="38">
        <v>0.12159709618874773</v>
      </c>
      <c r="J10" s="39">
        <v>515</v>
      </c>
      <c r="K10" s="28">
        <v>515</v>
      </c>
      <c r="L10" s="28">
        <v>-103</v>
      </c>
      <c r="M10" s="40">
        <f>SEGUIMIENTO15[[#This Row],[AVANCE_MAT]]/SEGUIMIENTO15[[#This Row],[PROYECCIÓN]]</f>
        <v>0.83333333333333337</v>
      </c>
      <c r="O10" s="34" t="s">
        <v>7</v>
      </c>
      <c r="P10" s="35" t="s">
        <v>26</v>
      </c>
    </row>
    <row r="11" spans="2:16" x14ac:dyDescent="0.25">
      <c r="B11" s="35" t="s">
        <v>27</v>
      </c>
      <c r="C11" s="35" t="s">
        <v>28</v>
      </c>
      <c r="D11" s="36">
        <v>147288000094</v>
      </c>
      <c r="E11" s="35" t="s">
        <v>29</v>
      </c>
      <c r="F11" s="28">
        <v>1217</v>
      </c>
      <c r="G11" s="37">
        <v>970</v>
      </c>
      <c r="H11" s="28">
        <v>247</v>
      </c>
      <c r="I11" s="38">
        <v>0.25463917525773194</v>
      </c>
      <c r="J11" s="39">
        <v>1027</v>
      </c>
      <c r="K11" s="28">
        <v>1027</v>
      </c>
      <c r="L11" s="28">
        <v>-190</v>
      </c>
      <c r="M11" s="40">
        <f>SEGUIMIENTO15[[#This Row],[AVANCE_MAT]]/SEGUIMIENTO15[[#This Row],[PROYECCIÓN]]</f>
        <v>0.84387838948233362</v>
      </c>
      <c r="O11" s="34" t="s">
        <v>8</v>
      </c>
      <c r="P11" s="35" t="s">
        <v>30</v>
      </c>
    </row>
    <row r="12" spans="2:16" ht="16.5" customHeight="1" x14ac:dyDescent="0.25">
      <c r="B12" s="35" t="s">
        <v>27</v>
      </c>
      <c r="C12" s="35" t="s">
        <v>31</v>
      </c>
      <c r="D12" s="36">
        <v>147570000099</v>
      </c>
      <c r="E12" s="35" t="s">
        <v>32</v>
      </c>
      <c r="F12" s="28">
        <v>2073</v>
      </c>
      <c r="G12" s="37">
        <v>1721</v>
      </c>
      <c r="H12" s="28">
        <v>352</v>
      </c>
      <c r="I12" s="38">
        <v>0.20453224869262057</v>
      </c>
      <c r="J12" s="39">
        <v>1757</v>
      </c>
      <c r="K12" s="28">
        <v>1757</v>
      </c>
      <c r="L12" s="28">
        <v>-316</v>
      </c>
      <c r="M12" s="40">
        <f>SEGUIMIENTO15[[#This Row],[AVANCE_MAT]]/SEGUIMIENTO15[[#This Row],[PROYECCIÓN]]</f>
        <v>0.84756391702846112</v>
      </c>
      <c r="O12" s="34" t="s">
        <v>9</v>
      </c>
      <c r="P12" s="1" t="s">
        <v>33</v>
      </c>
    </row>
    <row r="13" spans="2:16" x14ac:dyDescent="0.25">
      <c r="B13" s="35" t="s">
        <v>34</v>
      </c>
      <c r="C13" s="35" t="s">
        <v>35</v>
      </c>
      <c r="D13" s="36">
        <v>247170000027</v>
      </c>
      <c r="E13" s="35" t="s">
        <v>36</v>
      </c>
      <c r="F13" s="28">
        <v>584</v>
      </c>
      <c r="G13" s="37">
        <v>527</v>
      </c>
      <c r="H13" s="28">
        <v>57</v>
      </c>
      <c r="I13" s="38">
        <v>0.10815939278937381</v>
      </c>
      <c r="J13" s="39">
        <v>493</v>
      </c>
      <c r="K13" s="28">
        <v>493</v>
      </c>
      <c r="L13" s="28">
        <v>-91</v>
      </c>
      <c r="M13" s="40">
        <f>SEGUIMIENTO15[[#This Row],[AVANCE_MAT]]/SEGUIMIENTO15[[#This Row],[PROYECCIÓN]]</f>
        <v>0.84417808219178081</v>
      </c>
      <c r="O13" s="34" t="s">
        <v>10</v>
      </c>
      <c r="P13" s="35" t="s">
        <v>37</v>
      </c>
    </row>
    <row r="14" spans="2:16" x14ac:dyDescent="0.25">
      <c r="B14" s="35" t="s">
        <v>15</v>
      </c>
      <c r="C14" s="35" t="s">
        <v>38</v>
      </c>
      <c r="D14" s="36">
        <v>247541000131</v>
      </c>
      <c r="E14" s="35" t="s">
        <v>39</v>
      </c>
      <c r="F14" s="28">
        <v>295</v>
      </c>
      <c r="G14" s="37">
        <v>273</v>
      </c>
      <c r="H14" s="28">
        <v>22</v>
      </c>
      <c r="I14" s="38">
        <v>8.0586080586080591E-2</v>
      </c>
      <c r="J14" s="39">
        <v>251</v>
      </c>
      <c r="K14" s="28">
        <v>251</v>
      </c>
      <c r="L14" s="28">
        <v>-44</v>
      </c>
      <c r="M14" s="40">
        <f>SEGUIMIENTO15[[#This Row],[AVANCE_MAT]]/SEGUIMIENTO15[[#This Row],[PROYECCIÓN]]</f>
        <v>0.85084745762711866</v>
      </c>
      <c r="O14" s="34" t="s">
        <v>11</v>
      </c>
      <c r="P14" s="35" t="s">
        <v>40</v>
      </c>
    </row>
    <row r="15" spans="2:16" ht="15" customHeight="1" x14ac:dyDescent="0.25">
      <c r="B15" s="35" t="s">
        <v>15</v>
      </c>
      <c r="C15" s="35" t="s">
        <v>41</v>
      </c>
      <c r="D15" s="36">
        <v>247541000360</v>
      </c>
      <c r="E15" s="35" t="s">
        <v>42</v>
      </c>
      <c r="F15" s="28">
        <v>620</v>
      </c>
      <c r="G15" s="37">
        <v>589</v>
      </c>
      <c r="H15" s="28">
        <v>31</v>
      </c>
      <c r="I15" s="38">
        <v>5.2631578947368418E-2</v>
      </c>
      <c r="J15" s="39">
        <v>520</v>
      </c>
      <c r="K15" s="28">
        <v>521</v>
      </c>
      <c r="L15" s="28">
        <v>-99</v>
      </c>
      <c r="M15" s="40">
        <f>SEGUIMIENTO15[[#This Row],[AVANCE_MAT]]/SEGUIMIENTO15[[#This Row],[PROYECCIÓN]]</f>
        <v>0.8403225806451613</v>
      </c>
      <c r="O15" s="34" t="s">
        <v>12</v>
      </c>
      <c r="P15" s="35" t="s">
        <v>43</v>
      </c>
    </row>
    <row r="16" spans="2:16" ht="15" customHeight="1" x14ac:dyDescent="0.25">
      <c r="B16" s="35" t="s">
        <v>27</v>
      </c>
      <c r="C16" s="35" t="s">
        <v>44</v>
      </c>
      <c r="D16" s="36">
        <v>247268002052</v>
      </c>
      <c r="E16" s="35" t="s">
        <v>45</v>
      </c>
      <c r="F16" s="28">
        <v>1905</v>
      </c>
      <c r="G16" s="37">
        <v>1905</v>
      </c>
      <c r="H16" s="28">
        <v>0</v>
      </c>
      <c r="I16" s="38">
        <v>0</v>
      </c>
      <c r="J16" s="39">
        <v>1655</v>
      </c>
      <c r="K16" s="28">
        <v>1655</v>
      </c>
      <c r="L16" s="28">
        <v>-250</v>
      </c>
      <c r="M16" s="40">
        <f>SEGUIMIENTO15[[#This Row],[AVANCE_MAT]]/SEGUIMIENTO15[[#This Row],[PROYECCIÓN]]</f>
        <v>0.86876640419947504</v>
      </c>
      <c r="O16" s="41" t="s">
        <v>46</v>
      </c>
      <c r="P16" s="42"/>
    </row>
    <row r="17" spans="2:16" ht="15.75" customHeight="1" x14ac:dyDescent="0.25">
      <c r="B17" s="35" t="s">
        <v>34</v>
      </c>
      <c r="C17" s="35" t="s">
        <v>35</v>
      </c>
      <c r="D17" s="36">
        <v>247170000621</v>
      </c>
      <c r="E17" s="35" t="s">
        <v>47</v>
      </c>
      <c r="F17" s="28">
        <v>775</v>
      </c>
      <c r="G17" s="37">
        <v>775</v>
      </c>
      <c r="H17" s="28">
        <v>0</v>
      </c>
      <c r="I17" s="38">
        <v>0</v>
      </c>
      <c r="J17" s="39">
        <v>678</v>
      </c>
      <c r="K17" s="28">
        <v>678</v>
      </c>
      <c r="L17" s="28">
        <v>-97</v>
      </c>
      <c r="M17" s="40">
        <f>SEGUIMIENTO15[[#This Row],[AVANCE_MAT]]/SEGUIMIENTO15[[#This Row],[PROYECCIÓN]]</f>
        <v>0.87483870967741939</v>
      </c>
      <c r="O17" s="43"/>
      <c r="P17" s="44"/>
    </row>
    <row r="18" spans="2:16" x14ac:dyDescent="0.25">
      <c r="B18" s="35" t="s">
        <v>15</v>
      </c>
      <c r="C18" s="35" t="s">
        <v>48</v>
      </c>
      <c r="D18" s="36">
        <v>147551000801</v>
      </c>
      <c r="E18" s="35" t="s">
        <v>49</v>
      </c>
      <c r="F18" s="28">
        <v>626</v>
      </c>
      <c r="G18" s="37">
        <v>600</v>
      </c>
      <c r="H18" s="28">
        <v>26</v>
      </c>
      <c r="I18" s="38">
        <v>4.3333333333333335E-2</v>
      </c>
      <c r="J18" s="39">
        <v>551</v>
      </c>
      <c r="K18" s="28">
        <v>551</v>
      </c>
      <c r="L18" s="28">
        <v>-75</v>
      </c>
      <c r="M18" s="40">
        <f>SEGUIMIENTO15[[#This Row],[AVANCE_MAT]]/SEGUIMIENTO15[[#This Row],[PROYECCIÓN]]</f>
        <v>0.88019169329073488</v>
      </c>
    </row>
    <row r="19" spans="2:16" ht="15.75" x14ac:dyDescent="0.25">
      <c r="B19" s="35" t="s">
        <v>20</v>
      </c>
      <c r="C19" s="35" t="s">
        <v>21</v>
      </c>
      <c r="D19" s="36">
        <v>247707000908</v>
      </c>
      <c r="E19" s="35" t="s">
        <v>50</v>
      </c>
      <c r="F19" s="28">
        <v>200</v>
      </c>
      <c r="G19" s="37">
        <v>196</v>
      </c>
      <c r="H19" s="28">
        <v>4</v>
      </c>
      <c r="I19" s="38">
        <v>2.0408163265306121E-2</v>
      </c>
      <c r="J19" s="39">
        <v>177</v>
      </c>
      <c r="K19" s="28">
        <v>177</v>
      </c>
      <c r="L19" s="28">
        <v>-23</v>
      </c>
      <c r="M19" s="40">
        <f>SEGUIMIENTO15[[#This Row],[AVANCE_MAT]]/SEGUIMIENTO15[[#This Row],[PROYECCIÓN]]</f>
        <v>0.88500000000000001</v>
      </c>
      <c r="O19" s="45" t="s">
        <v>51</v>
      </c>
      <c r="P19" s="46"/>
    </row>
    <row r="20" spans="2:16" ht="15.75" x14ac:dyDescent="0.25">
      <c r="B20" s="35" t="s">
        <v>27</v>
      </c>
      <c r="C20" s="35" t="s">
        <v>52</v>
      </c>
      <c r="D20" s="36">
        <v>247189004228</v>
      </c>
      <c r="E20" s="35" t="s">
        <v>53</v>
      </c>
      <c r="F20" s="28">
        <v>1305</v>
      </c>
      <c r="G20" s="37">
        <v>1297</v>
      </c>
      <c r="H20" s="28">
        <v>8</v>
      </c>
      <c r="I20" s="38">
        <v>6.1680801850424053E-3</v>
      </c>
      <c r="J20" s="39">
        <v>1157</v>
      </c>
      <c r="K20" s="28">
        <v>1160</v>
      </c>
      <c r="L20" s="28">
        <v>-145</v>
      </c>
      <c r="M20" s="40">
        <f>SEGUIMIENTO15[[#This Row],[AVANCE_MAT]]/SEGUIMIENTO15[[#This Row],[PROYECCIÓN]]</f>
        <v>0.88888888888888884</v>
      </c>
      <c r="O20" s="47" t="s">
        <v>54</v>
      </c>
      <c r="P20" s="35" t="s">
        <v>55</v>
      </c>
    </row>
    <row r="21" spans="2:16" ht="15.75" x14ac:dyDescent="0.25">
      <c r="B21" s="35" t="s">
        <v>34</v>
      </c>
      <c r="C21" s="35" t="s">
        <v>56</v>
      </c>
      <c r="D21" s="36">
        <v>247058000791</v>
      </c>
      <c r="E21" s="35" t="s">
        <v>57</v>
      </c>
      <c r="F21" s="28">
        <v>586</v>
      </c>
      <c r="G21" s="37">
        <v>553</v>
      </c>
      <c r="H21" s="28">
        <v>33</v>
      </c>
      <c r="I21" s="38">
        <v>5.9674502712477394E-2</v>
      </c>
      <c r="J21" s="39">
        <v>523</v>
      </c>
      <c r="K21" s="28">
        <v>523</v>
      </c>
      <c r="L21" s="28">
        <v>-63</v>
      </c>
      <c r="M21" s="40">
        <f>SEGUIMIENTO15[[#This Row],[AVANCE_MAT]]/SEGUIMIENTO15[[#This Row],[PROYECCIÓN]]</f>
        <v>0.89249146757679176</v>
      </c>
      <c r="O21" s="48" t="s">
        <v>54</v>
      </c>
      <c r="P21" s="35" t="s">
        <v>58</v>
      </c>
    </row>
    <row r="22" spans="2:16" ht="15.75" x14ac:dyDescent="0.25">
      <c r="B22" s="35" t="s">
        <v>27</v>
      </c>
      <c r="C22" s="35" t="s">
        <v>28</v>
      </c>
      <c r="D22" s="36">
        <v>147288000833</v>
      </c>
      <c r="E22" s="35" t="s">
        <v>59</v>
      </c>
      <c r="F22" s="28">
        <v>2219</v>
      </c>
      <c r="G22" s="37">
        <v>2171</v>
      </c>
      <c r="H22" s="28">
        <v>48</v>
      </c>
      <c r="I22" s="38">
        <v>2.2109626900046062E-2</v>
      </c>
      <c r="J22" s="39">
        <v>1978</v>
      </c>
      <c r="K22" s="28">
        <v>1978</v>
      </c>
      <c r="L22" s="28">
        <v>-241</v>
      </c>
      <c r="M22" s="40">
        <f>SEGUIMIENTO15[[#This Row],[AVANCE_MAT]]/SEGUIMIENTO15[[#This Row],[PROYECCIÓN]]</f>
        <v>0.89139251915277151</v>
      </c>
      <c r="O22" s="49" t="s">
        <v>54</v>
      </c>
      <c r="P22" s="35" t="s">
        <v>60</v>
      </c>
    </row>
    <row r="23" spans="2:16" ht="15.75" x14ac:dyDescent="0.25">
      <c r="B23" s="35" t="s">
        <v>34</v>
      </c>
      <c r="C23" s="35" t="s">
        <v>35</v>
      </c>
      <c r="D23" s="36">
        <v>147170000014</v>
      </c>
      <c r="E23" s="35" t="s">
        <v>61</v>
      </c>
      <c r="F23" s="28">
        <v>1517</v>
      </c>
      <c r="G23" s="37">
        <v>1489</v>
      </c>
      <c r="H23" s="28">
        <v>28</v>
      </c>
      <c r="I23" s="38">
        <v>1.880456682337139E-2</v>
      </c>
      <c r="J23" s="39">
        <v>1347</v>
      </c>
      <c r="K23" s="28">
        <v>1346</v>
      </c>
      <c r="L23" s="28">
        <v>-171</v>
      </c>
      <c r="M23" s="40">
        <f>SEGUIMIENTO15[[#This Row],[AVANCE_MAT]]/SEGUIMIENTO15[[#This Row],[PROYECCIÓN]]</f>
        <v>0.88727752142386285</v>
      </c>
      <c r="O23" s="50" t="s">
        <v>54</v>
      </c>
      <c r="P23" s="35" t="s">
        <v>62</v>
      </c>
    </row>
    <row r="24" spans="2:16" ht="15.75" x14ac:dyDescent="0.25">
      <c r="B24" s="35" t="s">
        <v>20</v>
      </c>
      <c r="C24" s="35" t="s">
        <v>63</v>
      </c>
      <c r="D24" s="36">
        <v>247318000188</v>
      </c>
      <c r="E24" s="35" t="s">
        <v>64</v>
      </c>
      <c r="F24" s="28">
        <v>402</v>
      </c>
      <c r="G24" s="37">
        <v>396</v>
      </c>
      <c r="H24" s="28">
        <v>6</v>
      </c>
      <c r="I24" s="38">
        <v>1.5151515151515152E-2</v>
      </c>
      <c r="J24" s="39">
        <v>358</v>
      </c>
      <c r="K24" s="28">
        <v>358</v>
      </c>
      <c r="L24" s="28">
        <v>-44</v>
      </c>
      <c r="M24" s="40">
        <f>SEGUIMIENTO15[[#This Row],[AVANCE_MAT]]/SEGUIMIENTO15[[#This Row],[PROYECCIÓN]]</f>
        <v>0.89054726368159209</v>
      </c>
      <c r="O24" s="51" t="s">
        <v>54</v>
      </c>
      <c r="P24" s="35" t="s">
        <v>65</v>
      </c>
    </row>
    <row r="25" spans="2:16" x14ac:dyDescent="0.25">
      <c r="B25" s="35" t="s">
        <v>15</v>
      </c>
      <c r="C25" s="35" t="s">
        <v>16</v>
      </c>
      <c r="D25" s="36">
        <v>247161000197</v>
      </c>
      <c r="E25" s="35" t="s">
        <v>66</v>
      </c>
      <c r="F25" s="28">
        <v>894</v>
      </c>
      <c r="G25" s="37">
        <v>865</v>
      </c>
      <c r="H25" s="28">
        <v>29</v>
      </c>
      <c r="I25" s="38">
        <v>3.3526011560693639E-2</v>
      </c>
      <c r="J25" s="39">
        <v>800</v>
      </c>
      <c r="K25" s="28">
        <v>800</v>
      </c>
      <c r="L25" s="28">
        <v>-94</v>
      </c>
      <c r="M25" s="40">
        <f>SEGUIMIENTO15[[#This Row],[AVANCE_MAT]]/SEGUIMIENTO15[[#This Row],[PROYECCIÓN]]</f>
        <v>0.89485458612975388</v>
      </c>
    </row>
    <row r="26" spans="2:16" x14ac:dyDescent="0.25">
      <c r="B26" s="35" t="s">
        <v>15</v>
      </c>
      <c r="C26" s="35" t="s">
        <v>67</v>
      </c>
      <c r="D26" s="36">
        <v>247258000001</v>
      </c>
      <c r="E26" s="35" t="s">
        <v>68</v>
      </c>
      <c r="F26" s="28">
        <v>736</v>
      </c>
      <c r="G26" s="37">
        <v>694</v>
      </c>
      <c r="H26" s="28">
        <v>42</v>
      </c>
      <c r="I26" s="38">
        <v>6.0518731988472622E-2</v>
      </c>
      <c r="J26" s="39">
        <v>661</v>
      </c>
      <c r="K26" s="28">
        <v>661</v>
      </c>
      <c r="L26" s="28">
        <v>-75</v>
      </c>
      <c r="M26" s="40">
        <f>SEGUIMIENTO15[[#This Row],[AVANCE_MAT]]/SEGUIMIENTO15[[#This Row],[PROYECCIÓN]]</f>
        <v>0.89809782608695654</v>
      </c>
    </row>
    <row r="27" spans="2:16" x14ac:dyDescent="0.25">
      <c r="B27" s="35" t="s">
        <v>20</v>
      </c>
      <c r="C27" s="35" t="s">
        <v>63</v>
      </c>
      <c r="D27" s="36">
        <v>247318000528</v>
      </c>
      <c r="E27" s="35" t="s">
        <v>69</v>
      </c>
      <c r="F27" s="28">
        <v>430</v>
      </c>
      <c r="G27" s="37">
        <v>430</v>
      </c>
      <c r="H27" s="28">
        <v>0</v>
      </c>
      <c r="I27" s="38">
        <v>0</v>
      </c>
      <c r="J27" s="39">
        <v>391</v>
      </c>
      <c r="K27" s="28">
        <v>391</v>
      </c>
      <c r="L27" s="28">
        <v>-39</v>
      </c>
      <c r="M27" s="40">
        <f>SEGUIMIENTO15[[#This Row],[AVANCE_MAT]]/SEGUIMIENTO15[[#This Row],[PROYECCIÓN]]</f>
        <v>0.90930232558139534</v>
      </c>
    </row>
    <row r="28" spans="2:16" x14ac:dyDescent="0.25">
      <c r="B28" s="35" t="s">
        <v>15</v>
      </c>
      <c r="C28" s="35" t="s">
        <v>38</v>
      </c>
      <c r="D28" s="36">
        <v>247541000271</v>
      </c>
      <c r="E28" s="35" t="s">
        <v>70</v>
      </c>
      <c r="F28" s="28">
        <v>1296</v>
      </c>
      <c r="G28" s="37">
        <v>1195</v>
      </c>
      <c r="H28" s="28">
        <v>101</v>
      </c>
      <c r="I28" s="38">
        <v>8.4518828451882841E-2</v>
      </c>
      <c r="J28" s="39">
        <v>1176</v>
      </c>
      <c r="K28" s="28">
        <v>1176</v>
      </c>
      <c r="L28" s="28">
        <v>-120</v>
      </c>
      <c r="M28" s="40">
        <f>SEGUIMIENTO15[[#This Row],[AVANCE_MAT]]/SEGUIMIENTO15[[#This Row],[PROYECCIÓN]]</f>
        <v>0.90740740740740744</v>
      </c>
    </row>
    <row r="29" spans="2:16" x14ac:dyDescent="0.25">
      <c r="B29" s="35" t="s">
        <v>15</v>
      </c>
      <c r="C29" s="35" t="s">
        <v>48</v>
      </c>
      <c r="D29" s="36">
        <v>247551000392</v>
      </c>
      <c r="E29" s="35" t="s">
        <v>71</v>
      </c>
      <c r="F29" s="28">
        <v>1361</v>
      </c>
      <c r="G29" s="37">
        <v>1316</v>
      </c>
      <c r="H29" s="28">
        <v>45</v>
      </c>
      <c r="I29" s="38">
        <v>3.4194528875379937E-2</v>
      </c>
      <c r="J29" s="39">
        <v>1228</v>
      </c>
      <c r="K29" s="28">
        <v>1227</v>
      </c>
      <c r="L29" s="28">
        <v>-134</v>
      </c>
      <c r="M29" s="40">
        <f>SEGUIMIENTO15[[#This Row],[AVANCE_MAT]]/SEGUIMIENTO15[[#This Row],[PROYECCIÓN]]</f>
        <v>0.90154298310066128</v>
      </c>
    </row>
    <row r="30" spans="2:16" x14ac:dyDescent="0.25">
      <c r="B30" s="35" t="s">
        <v>20</v>
      </c>
      <c r="C30" s="35" t="s">
        <v>72</v>
      </c>
      <c r="D30" s="36">
        <v>247692000281</v>
      </c>
      <c r="E30" s="35" t="s">
        <v>73</v>
      </c>
      <c r="F30" s="28">
        <v>402</v>
      </c>
      <c r="G30" s="37">
        <v>388</v>
      </c>
      <c r="H30" s="28">
        <v>14</v>
      </c>
      <c r="I30" s="38">
        <v>3.608247422680412E-2</v>
      </c>
      <c r="J30" s="39">
        <v>366</v>
      </c>
      <c r="K30" s="28">
        <v>366</v>
      </c>
      <c r="L30" s="28">
        <v>-36</v>
      </c>
      <c r="M30" s="40">
        <f>SEGUIMIENTO15[[#This Row],[AVANCE_MAT]]/SEGUIMIENTO15[[#This Row],[PROYECCIÓN]]</f>
        <v>0.91044776119402981</v>
      </c>
    </row>
    <row r="31" spans="2:16" x14ac:dyDescent="0.25">
      <c r="B31" s="35" t="s">
        <v>27</v>
      </c>
      <c r="C31" s="35" t="s">
        <v>74</v>
      </c>
      <c r="D31" s="36">
        <v>247288000641</v>
      </c>
      <c r="E31" s="35" t="s">
        <v>75</v>
      </c>
      <c r="F31" s="28">
        <v>1332</v>
      </c>
      <c r="G31" s="37">
        <v>1239</v>
      </c>
      <c r="H31" s="28">
        <v>93</v>
      </c>
      <c r="I31" s="38">
        <v>7.5060532687651338E-2</v>
      </c>
      <c r="J31" s="39">
        <v>1213</v>
      </c>
      <c r="K31" s="28">
        <v>1219</v>
      </c>
      <c r="L31" s="28">
        <v>-113</v>
      </c>
      <c r="M31" s="40">
        <f>SEGUIMIENTO15[[#This Row],[AVANCE_MAT]]/SEGUIMIENTO15[[#This Row],[PROYECCIÓN]]</f>
        <v>0.91516516516516522</v>
      </c>
    </row>
    <row r="32" spans="2:16" x14ac:dyDescent="0.25">
      <c r="B32" s="35" t="s">
        <v>34</v>
      </c>
      <c r="C32" s="35" t="s">
        <v>76</v>
      </c>
      <c r="D32" s="36">
        <v>147555000171</v>
      </c>
      <c r="E32" s="35" t="s">
        <v>77</v>
      </c>
      <c r="F32" s="28">
        <v>765</v>
      </c>
      <c r="G32" s="37">
        <v>723</v>
      </c>
      <c r="H32" s="28">
        <v>42</v>
      </c>
      <c r="I32" s="38">
        <v>5.8091286307053944E-2</v>
      </c>
      <c r="J32" s="39">
        <v>707</v>
      </c>
      <c r="K32" s="28">
        <v>707</v>
      </c>
      <c r="L32" s="28">
        <v>-58</v>
      </c>
      <c r="M32" s="40">
        <f>SEGUIMIENTO15[[#This Row],[AVANCE_MAT]]/SEGUIMIENTO15[[#This Row],[PROYECCIÓN]]</f>
        <v>0.92418300653594776</v>
      </c>
    </row>
    <row r="33" spans="2:13" x14ac:dyDescent="0.25">
      <c r="B33" s="35" t="s">
        <v>20</v>
      </c>
      <c r="C33" s="35" t="s">
        <v>63</v>
      </c>
      <c r="D33" s="36">
        <v>247318000111</v>
      </c>
      <c r="E33" s="35" t="s">
        <v>78</v>
      </c>
      <c r="F33" s="28">
        <v>459</v>
      </c>
      <c r="G33" s="37">
        <v>446</v>
      </c>
      <c r="H33" s="28">
        <v>13</v>
      </c>
      <c r="I33" s="38">
        <v>2.914798206278027E-2</v>
      </c>
      <c r="J33" s="39">
        <v>421</v>
      </c>
      <c r="K33" s="28">
        <v>421</v>
      </c>
      <c r="L33" s="28">
        <v>-38</v>
      </c>
      <c r="M33" s="40">
        <f>SEGUIMIENTO15[[#This Row],[AVANCE_MAT]]/SEGUIMIENTO15[[#This Row],[PROYECCIÓN]]</f>
        <v>0.91721132897603486</v>
      </c>
    </row>
    <row r="34" spans="2:13" x14ac:dyDescent="0.25">
      <c r="B34" s="35" t="s">
        <v>20</v>
      </c>
      <c r="C34" s="35" t="s">
        <v>79</v>
      </c>
      <c r="D34" s="36">
        <v>247245002021</v>
      </c>
      <c r="E34" s="35" t="s">
        <v>80</v>
      </c>
      <c r="F34" s="28">
        <v>425</v>
      </c>
      <c r="G34" s="37">
        <v>407</v>
      </c>
      <c r="H34" s="28">
        <v>18</v>
      </c>
      <c r="I34" s="38">
        <v>4.4226044226044224E-2</v>
      </c>
      <c r="J34" s="39">
        <v>388</v>
      </c>
      <c r="K34" s="28">
        <v>388</v>
      </c>
      <c r="L34" s="28">
        <v>-37</v>
      </c>
      <c r="M34" s="40">
        <f>SEGUIMIENTO15[[#This Row],[AVANCE_MAT]]/SEGUIMIENTO15[[#This Row],[PROYECCIÓN]]</f>
        <v>0.91294117647058826</v>
      </c>
    </row>
    <row r="35" spans="2:13" x14ac:dyDescent="0.25">
      <c r="B35" s="35" t="s">
        <v>27</v>
      </c>
      <c r="C35" s="35" t="s">
        <v>31</v>
      </c>
      <c r="D35" s="36">
        <v>247570000352</v>
      </c>
      <c r="E35" s="35" t="s">
        <v>81</v>
      </c>
      <c r="F35" s="28">
        <v>605</v>
      </c>
      <c r="G35" s="37">
        <v>586</v>
      </c>
      <c r="H35" s="28">
        <v>19</v>
      </c>
      <c r="I35" s="38">
        <v>3.2423208191126277E-2</v>
      </c>
      <c r="J35" s="39">
        <v>555</v>
      </c>
      <c r="K35" s="28">
        <v>557</v>
      </c>
      <c r="L35" s="28">
        <v>-48</v>
      </c>
      <c r="M35" s="40">
        <f>SEGUIMIENTO15[[#This Row],[AVANCE_MAT]]/SEGUIMIENTO15[[#This Row],[PROYECCIÓN]]</f>
        <v>0.92066115702479334</v>
      </c>
    </row>
    <row r="36" spans="2:13" x14ac:dyDescent="0.25">
      <c r="B36" s="35" t="s">
        <v>20</v>
      </c>
      <c r="C36" s="35" t="s">
        <v>79</v>
      </c>
      <c r="D36" s="36">
        <v>247245000184</v>
      </c>
      <c r="E36" s="35" t="s">
        <v>82</v>
      </c>
      <c r="F36" s="28">
        <v>304</v>
      </c>
      <c r="G36" s="37">
        <v>304</v>
      </c>
      <c r="H36" s="28">
        <v>0</v>
      </c>
      <c r="I36" s="38">
        <v>0</v>
      </c>
      <c r="J36" s="39">
        <v>279</v>
      </c>
      <c r="K36" s="28">
        <v>279</v>
      </c>
      <c r="L36" s="28">
        <v>-25</v>
      </c>
      <c r="M36" s="40">
        <f>SEGUIMIENTO15[[#This Row],[AVANCE_MAT]]/SEGUIMIENTO15[[#This Row],[PROYECCIÓN]]</f>
        <v>0.91776315789473684</v>
      </c>
    </row>
    <row r="37" spans="2:13" x14ac:dyDescent="0.25">
      <c r="B37" s="35" t="s">
        <v>27</v>
      </c>
      <c r="C37" s="35" t="s">
        <v>52</v>
      </c>
      <c r="D37" s="36">
        <v>247980000066</v>
      </c>
      <c r="E37" s="35" t="s">
        <v>83</v>
      </c>
      <c r="F37" s="28">
        <v>408</v>
      </c>
      <c r="G37" s="37">
        <v>391</v>
      </c>
      <c r="H37" s="28">
        <v>17</v>
      </c>
      <c r="I37" s="38">
        <v>4.3478260869565216E-2</v>
      </c>
      <c r="J37" s="39">
        <v>375</v>
      </c>
      <c r="K37" s="28">
        <v>374</v>
      </c>
      <c r="L37" s="28">
        <v>-34</v>
      </c>
      <c r="M37" s="40">
        <f>SEGUIMIENTO15[[#This Row],[AVANCE_MAT]]/SEGUIMIENTO15[[#This Row],[PROYECCIÓN]]</f>
        <v>0.91666666666666663</v>
      </c>
    </row>
    <row r="38" spans="2:13" x14ac:dyDescent="0.25">
      <c r="B38" s="35" t="s">
        <v>27</v>
      </c>
      <c r="C38" s="35" t="s">
        <v>84</v>
      </c>
      <c r="D38" s="36">
        <v>147053000488</v>
      </c>
      <c r="E38" s="35" t="s">
        <v>29</v>
      </c>
      <c r="F38" s="28">
        <v>1657</v>
      </c>
      <c r="G38" s="37">
        <v>1617</v>
      </c>
      <c r="H38" s="28">
        <v>40</v>
      </c>
      <c r="I38" s="38">
        <v>2.4737167594310452E-2</v>
      </c>
      <c r="J38" s="39">
        <v>1521</v>
      </c>
      <c r="K38" s="28">
        <v>1521</v>
      </c>
      <c r="L38" s="28">
        <v>-136</v>
      </c>
      <c r="M38" s="40">
        <f>SEGUIMIENTO15[[#This Row],[AVANCE_MAT]]/SEGUIMIENTO15[[#This Row],[PROYECCIÓN]]</f>
        <v>0.91792395896197954</v>
      </c>
    </row>
    <row r="39" spans="2:13" x14ac:dyDescent="0.25">
      <c r="B39" s="35" t="s">
        <v>20</v>
      </c>
      <c r="C39" s="35" t="s">
        <v>85</v>
      </c>
      <c r="D39" s="36">
        <v>147707001616</v>
      </c>
      <c r="E39" s="35" t="s">
        <v>86</v>
      </c>
      <c r="F39" s="28">
        <v>617</v>
      </c>
      <c r="G39" s="37">
        <v>616</v>
      </c>
      <c r="H39" s="28">
        <v>1</v>
      </c>
      <c r="I39" s="38">
        <v>1.6233766233766235E-3</v>
      </c>
      <c r="J39" s="39">
        <v>569</v>
      </c>
      <c r="K39" s="28">
        <v>570</v>
      </c>
      <c r="L39" s="28">
        <v>-47</v>
      </c>
      <c r="M39" s="40">
        <f>SEGUIMIENTO15[[#This Row],[AVANCE_MAT]]/SEGUIMIENTO15[[#This Row],[PROYECCIÓN]]</f>
        <v>0.92382495948136145</v>
      </c>
    </row>
    <row r="40" spans="2:13" x14ac:dyDescent="0.25">
      <c r="B40" s="35" t="s">
        <v>20</v>
      </c>
      <c r="C40" s="35" t="s">
        <v>79</v>
      </c>
      <c r="D40" s="36">
        <v>247245001903</v>
      </c>
      <c r="E40" s="35" t="s">
        <v>87</v>
      </c>
      <c r="F40" s="28">
        <v>316</v>
      </c>
      <c r="G40" s="37">
        <v>282</v>
      </c>
      <c r="H40" s="28">
        <v>34</v>
      </c>
      <c r="I40" s="38">
        <v>0.12056737588652482</v>
      </c>
      <c r="J40" s="39">
        <v>291</v>
      </c>
      <c r="K40" s="28">
        <v>287</v>
      </c>
      <c r="L40" s="28">
        <v>-29</v>
      </c>
      <c r="M40" s="40">
        <f>SEGUIMIENTO15[[#This Row],[AVANCE_MAT]]/SEGUIMIENTO15[[#This Row],[PROYECCIÓN]]</f>
        <v>0.90822784810126578</v>
      </c>
    </row>
    <row r="41" spans="2:13" x14ac:dyDescent="0.25">
      <c r="B41" s="35" t="s">
        <v>15</v>
      </c>
      <c r="C41" s="35" t="s">
        <v>48</v>
      </c>
      <c r="D41" s="36">
        <v>247551001178</v>
      </c>
      <c r="E41" s="35" t="s">
        <v>88</v>
      </c>
      <c r="F41" s="28">
        <v>458</v>
      </c>
      <c r="G41" s="37">
        <v>458</v>
      </c>
      <c r="H41" s="28">
        <v>0</v>
      </c>
      <c r="I41" s="38">
        <v>0</v>
      </c>
      <c r="J41" s="39">
        <v>422</v>
      </c>
      <c r="K41" s="28">
        <v>422</v>
      </c>
      <c r="L41" s="28">
        <v>-36</v>
      </c>
      <c r="M41" s="40">
        <f>SEGUIMIENTO15[[#This Row],[AVANCE_MAT]]/SEGUIMIENTO15[[#This Row],[PROYECCIÓN]]</f>
        <v>0.92139737991266379</v>
      </c>
    </row>
    <row r="42" spans="2:13" x14ac:dyDescent="0.25">
      <c r="B42" s="35" t="s">
        <v>27</v>
      </c>
      <c r="C42" s="35" t="s">
        <v>52</v>
      </c>
      <c r="D42" s="36">
        <v>247189001911</v>
      </c>
      <c r="E42" s="35" t="s">
        <v>89</v>
      </c>
      <c r="F42" s="28">
        <v>2841</v>
      </c>
      <c r="G42" s="37">
        <v>2710</v>
      </c>
      <c r="H42" s="28">
        <v>131</v>
      </c>
      <c r="I42" s="38">
        <v>4.8339483394833946E-2</v>
      </c>
      <c r="J42" s="39">
        <v>2618</v>
      </c>
      <c r="K42" s="28">
        <v>2623</v>
      </c>
      <c r="L42" s="28">
        <v>-218</v>
      </c>
      <c r="M42" s="40">
        <f>SEGUIMIENTO15[[#This Row],[AVANCE_MAT]]/SEGUIMIENTO15[[#This Row],[PROYECCIÓN]]</f>
        <v>0.9232664554734249</v>
      </c>
    </row>
    <row r="43" spans="2:13" x14ac:dyDescent="0.25">
      <c r="B43" s="35" t="s">
        <v>27</v>
      </c>
      <c r="C43" s="35" t="s">
        <v>52</v>
      </c>
      <c r="D43" s="36">
        <v>447189002097</v>
      </c>
      <c r="E43" s="35" t="s">
        <v>90</v>
      </c>
      <c r="F43" s="28">
        <v>943</v>
      </c>
      <c r="G43" s="37">
        <v>931</v>
      </c>
      <c r="H43" s="28">
        <v>12</v>
      </c>
      <c r="I43" s="38">
        <v>1.288936627282492E-2</v>
      </c>
      <c r="J43" s="39">
        <v>865</v>
      </c>
      <c r="K43" s="28">
        <v>865</v>
      </c>
      <c r="L43" s="28">
        <v>-78</v>
      </c>
      <c r="M43" s="40">
        <f>SEGUIMIENTO15[[#This Row],[AVANCE_MAT]]/SEGUIMIENTO15[[#This Row],[PROYECCIÓN]]</f>
        <v>0.91728525980911979</v>
      </c>
    </row>
    <row r="44" spans="2:13" x14ac:dyDescent="0.25">
      <c r="B44" s="35" t="s">
        <v>27</v>
      </c>
      <c r="C44" s="35" t="s">
        <v>28</v>
      </c>
      <c r="D44" s="36">
        <v>247288000013</v>
      </c>
      <c r="E44" s="35" t="s">
        <v>91</v>
      </c>
      <c r="F44" s="28">
        <v>1079</v>
      </c>
      <c r="G44" s="37">
        <v>1004</v>
      </c>
      <c r="H44" s="28">
        <v>75</v>
      </c>
      <c r="I44" s="38">
        <v>7.4701195219123509E-2</v>
      </c>
      <c r="J44" s="39">
        <v>992</v>
      </c>
      <c r="K44" s="28">
        <v>992</v>
      </c>
      <c r="L44" s="28">
        <v>-87</v>
      </c>
      <c r="M44" s="40">
        <f>SEGUIMIENTO15[[#This Row],[AVANCE_MAT]]/SEGUIMIENTO15[[#This Row],[PROYECCIÓN]]</f>
        <v>0.9193697868396663</v>
      </c>
    </row>
    <row r="45" spans="2:13" x14ac:dyDescent="0.25">
      <c r="B45" s="35" t="s">
        <v>20</v>
      </c>
      <c r="C45" s="35" t="s">
        <v>92</v>
      </c>
      <c r="D45" s="36">
        <v>247707000673</v>
      </c>
      <c r="E45" s="35" t="s">
        <v>93</v>
      </c>
      <c r="F45" s="28">
        <v>667</v>
      </c>
      <c r="G45" s="37">
        <v>651</v>
      </c>
      <c r="H45" s="28">
        <v>16</v>
      </c>
      <c r="I45" s="38">
        <v>2.4577572964669739E-2</v>
      </c>
      <c r="J45" s="39">
        <v>623</v>
      </c>
      <c r="K45" s="28">
        <v>621</v>
      </c>
      <c r="L45" s="28">
        <v>-46</v>
      </c>
      <c r="M45" s="40">
        <f>SEGUIMIENTO15[[#This Row],[AVANCE_MAT]]/SEGUIMIENTO15[[#This Row],[PROYECCIÓN]]</f>
        <v>0.93103448275862066</v>
      </c>
    </row>
    <row r="46" spans="2:13" x14ac:dyDescent="0.25">
      <c r="B46" s="35" t="s">
        <v>15</v>
      </c>
      <c r="C46" s="35" t="s">
        <v>48</v>
      </c>
      <c r="D46" s="36">
        <v>247551001003</v>
      </c>
      <c r="E46" s="35" t="s">
        <v>94</v>
      </c>
      <c r="F46" s="28">
        <v>1154</v>
      </c>
      <c r="G46" s="37">
        <v>1059</v>
      </c>
      <c r="H46" s="28">
        <v>95</v>
      </c>
      <c r="I46" s="38">
        <v>8.9707271010387155E-2</v>
      </c>
      <c r="J46" s="39">
        <v>1064</v>
      </c>
      <c r="K46" s="28">
        <v>1064</v>
      </c>
      <c r="L46" s="28">
        <v>-90</v>
      </c>
      <c r="M46" s="40">
        <f>SEGUIMIENTO15[[#This Row],[AVANCE_MAT]]/SEGUIMIENTO15[[#This Row],[PROYECCIÓN]]</f>
        <v>0.92201039861351819</v>
      </c>
    </row>
    <row r="47" spans="2:13" x14ac:dyDescent="0.25">
      <c r="B47" s="35" t="s">
        <v>27</v>
      </c>
      <c r="C47" s="35" t="s">
        <v>84</v>
      </c>
      <c r="D47" s="36">
        <v>247053000032</v>
      </c>
      <c r="E47" s="35" t="s">
        <v>95</v>
      </c>
      <c r="F47" s="28">
        <v>1722</v>
      </c>
      <c r="G47" s="37">
        <v>1678</v>
      </c>
      <c r="H47" s="28">
        <v>44</v>
      </c>
      <c r="I47" s="38">
        <v>2.6221692491060787E-2</v>
      </c>
      <c r="J47" s="39">
        <v>1604</v>
      </c>
      <c r="K47" s="28">
        <v>1604</v>
      </c>
      <c r="L47" s="28">
        <v>-118</v>
      </c>
      <c r="M47" s="40">
        <f>SEGUIMIENTO15[[#This Row],[AVANCE_MAT]]/SEGUIMIENTO15[[#This Row],[PROYECCIÓN]]</f>
        <v>0.93147502903600465</v>
      </c>
    </row>
    <row r="48" spans="2:13" x14ac:dyDescent="0.25">
      <c r="B48" s="35" t="s">
        <v>20</v>
      </c>
      <c r="C48" s="35" t="s">
        <v>96</v>
      </c>
      <c r="D48" s="36">
        <v>447703000180</v>
      </c>
      <c r="E48" s="35" t="s">
        <v>97</v>
      </c>
      <c r="F48" s="28">
        <v>739</v>
      </c>
      <c r="G48" s="37">
        <v>700</v>
      </c>
      <c r="H48" s="28">
        <v>39</v>
      </c>
      <c r="I48" s="38">
        <v>5.5714285714285716E-2</v>
      </c>
      <c r="J48" s="39">
        <v>686</v>
      </c>
      <c r="K48" s="28">
        <v>686</v>
      </c>
      <c r="L48" s="28">
        <v>-53</v>
      </c>
      <c r="M48" s="40">
        <f>SEGUIMIENTO15[[#This Row],[AVANCE_MAT]]/SEGUIMIENTO15[[#This Row],[PROYECCIÓN]]</f>
        <v>0.92828146143437074</v>
      </c>
    </row>
    <row r="49" spans="2:13" x14ac:dyDescent="0.25">
      <c r="B49" s="35" t="s">
        <v>34</v>
      </c>
      <c r="C49" s="35" t="s">
        <v>76</v>
      </c>
      <c r="D49" s="36">
        <v>247555000001</v>
      </c>
      <c r="E49" s="35" t="s">
        <v>98</v>
      </c>
      <c r="F49" s="28">
        <v>3523</v>
      </c>
      <c r="G49" s="37">
        <v>3475</v>
      </c>
      <c r="H49" s="28">
        <v>48</v>
      </c>
      <c r="I49" s="38">
        <v>1.381294964028777E-2</v>
      </c>
      <c r="J49" s="39">
        <v>3263</v>
      </c>
      <c r="K49" s="28">
        <v>3266</v>
      </c>
      <c r="L49" s="28">
        <v>-257</v>
      </c>
      <c r="M49" s="40">
        <f>SEGUIMIENTO15[[#This Row],[AVANCE_MAT]]/SEGUIMIENTO15[[#This Row],[PROYECCIÓN]]</f>
        <v>0.9270508089696281</v>
      </c>
    </row>
    <row r="50" spans="2:13" x14ac:dyDescent="0.25">
      <c r="B50" s="35" t="s">
        <v>20</v>
      </c>
      <c r="C50" s="35" t="s">
        <v>72</v>
      </c>
      <c r="D50" s="36">
        <v>247692000337</v>
      </c>
      <c r="E50" s="35" t="s">
        <v>99</v>
      </c>
      <c r="F50" s="28">
        <v>599</v>
      </c>
      <c r="G50" s="37">
        <v>589</v>
      </c>
      <c r="H50" s="28">
        <v>10</v>
      </c>
      <c r="I50" s="38">
        <v>1.6977928692699491E-2</v>
      </c>
      <c r="J50" s="39">
        <v>558</v>
      </c>
      <c r="K50" s="28">
        <v>557</v>
      </c>
      <c r="L50" s="28">
        <v>-42</v>
      </c>
      <c r="M50" s="40">
        <f>SEGUIMIENTO15[[#This Row],[AVANCE_MAT]]/SEGUIMIENTO15[[#This Row],[PROYECCIÓN]]</f>
        <v>0.92988313856427374</v>
      </c>
    </row>
    <row r="51" spans="2:13" x14ac:dyDescent="0.25">
      <c r="B51" s="35" t="s">
        <v>20</v>
      </c>
      <c r="C51" s="35" t="s">
        <v>96</v>
      </c>
      <c r="D51" s="36">
        <v>247703000067</v>
      </c>
      <c r="E51" s="35" t="s">
        <v>100</v>
      </c>
      <c r="F51" s="28">
        <v>948</v>
      </c>
      <c r="G51" s="37">
        <v>911</v>
      </c>
      <c r="H51" s="28">
        <v>37</v>
      </c>
      <c r="I51" s="38">
        <v>4.0614709110867182E-2</v>
      </c>
      <c r="J51" s="39">
        <v>879</v>
      </c>
      <c r="K51" s="28">
        <v>879</v>
      </c>
      <c r="L51" s="28">
        <v>-69</v>
      </c>
      <c r="M51" s="40">
        <f>SEGUIMIENTO15[[#This Row],[AVANCE_MAT]]/SEGUIMIENTO15[[#This Row],[PROYECCIÓN]]</f>
        <v>0.92721518987341767</v>
      </c>
    </row>
    <row r="52" spans="2:13" x14ac:dyDescent="0.25">
      <c r="B52" s="35" t="s">
        <v>34</v>
      </c>
      <c r="C52" s="35" t="s">
        <v>101</v>
      </c>
      <c r="D52" s="36">
        <v>247798000051</v>
      </c>
      <c r="E52" s="35" t="s">
        <v>102</v>
      </c>
      <c r="F52" s="28">
        <v>317</v>
      </c>
      <c r="G52" s="37">
        <v>317</v>
      </c>
      <c r="H52" s="28">
        <v>0</v>
      </c>
      <c r="I52" s="38">
        <v>0</v>
      </c>
      <c r="J52" s="39">
        <v>297</v>
      </c>
      <c r="K52" s="28">
        <v>297</v>
      </c>
      <c r="L52" s="28">
        <v>-20</v>
      </c>
      <c r="M52" s="40">
        <f>SEGUIMIENTO15[[#This Row],[AVANCE_MAT]]/SEGUIMIENTO15[[#This Row],[PROYECCIÓN]]</f>
        <v>0.93690851735015768</v>
      </c>
    </row>
    <row r="53" spans="2:13" x14ac:dyDescent="0.25">
      <c r="B53" s="35" t="s">
        <v>20</v>
      </c>
      <c r="C53" s="35" t="s">
        <v>63</v>
      </c>
      <c r="D53" s="36">
        <v>147318000019</v>
      </c>
      <c r="E53" s="35" t="s">
        <v>22</v>
      </c>
      <c r="F53" s="28">
        <v>1184</v>
      </c>
      <c r="G53" s="37">
        <v>1122</v>
      </c>
      <c r="H53" s="28">
        <v>62</v>
      </c>
      <c r="I53" s="38">
        <v>5.5258467023172907E-2</v>
      </c>
      <c r="J53" s="39">
        <v>1105</v>
      </c>
      <c r="K53" s="28">
        <v>1105</v>
      </c>
      <c r="L53" s="28">
        <v>-79</v>
      </c>
      <c r="M53" s="40">
        <f>SEGUIMIENTO15[[#This Row],[AVANCE_MAT]]/SEGUIMIENTO15[[#This Row],[PROYECCIÓN]]</f>
        <v>0.93327702702702697</v>
      </c>
    </row>
    <row r="54" spans="2:13" x14ac:dyDescent="0.25">
      <c r="B54" s="35" t="s">
        <v>27</v>
      </c>
      <c r="C54" s="35" t="s">
        <v>28</v>
      </c>
      <c r="D54" s="36">
        <v>147288010391</v>
      </c>
      <c r="E54" s="35" t="s">
        <v>103</v>
      </c>
      <c r="F54" s="28">
        <v>1750</v>
      </c>
      <c r="G54" s="37">
        <v>1643</v>
      </c>
      <c r="H54" s="28">
        <v>107</v>
      </c>
      <c r="I54" s="38">
        <v>6.5124771758977476E-2</v>
      </c>
      <c r="J54" s="39">
        <v>1630</v>
      </c>
      <c r="K54" s="28">
        <v>1630</v>
      </c>
      <c r="L54" s="28">
        <v>-120</v>
      </c>
      <c r="M54" s="40">
        <f>SEGUIMIENTO15[[#This Row],[AVANCE_MAT]]/SEGUIMIENTO15[[#This Row],[PROYECCIÓN]]</f>
        <v>0.93142857142857138</v>
      </c>
    </row>
    <row r="55" spans="2:13" x14ac:dyDescent="0.25">
      <c r="B55" s="35" t="s">
        <v>20</v>
      </c>
      <c r="C55" s="35" t="s">
        <v>72</v>
      </c>
      <c r="D55" s="36">
        <v>147692000057</v>
      </c>
      <c r="E55" s="35" t="s">
        <v>104</v>
      </c>
      <c r="F55" s="28">
        <v>1157</v>
      </c>
      <c r="G55" s="37">
        <v>1157</v>
      </c>
      <c r="H55" s="28">
        <v>0</v>
      </c>
      <c r="I55" s="38">
        <v>0</v>
      </c>
      <c r="J55" s="39">
        <v>1079</v>
      </c>
      <c r="K55" s="28">
        <v>1080</v>
      </c>
      <c r="L55" s="28">
        <v>-77</v>
      </c>
      <c r="M55" s="40">
        <f>SEGUIMIENTO15[[#This Row],[AVANCE_MAT]]/SEGUIMIENTO15[[#This Row],[PROYECCIÓN]]</f>
        <v>0.93344857389801206</v>
      </c>
    </row>
    <row r="56" spans="2:13" x14ac:dyDescent="0.25">
      <c r="B56" s="35" t="s">
        <v>20</v>
      </c>
      <c r="C56" s="35" t="s">
        <v>92</v>
      </c>
      <c r="D56" s="36">
        <v>147707001039</v>
      </c>
      <c r="E56" s="35" t="s">
        <v>105</v>
      </c>
      <c r="F56" s="28">
        <v>966</v>
      </c>
      <c r="G56" s="37">
        <v>966</v>
      </c>
      <c r="H56" s="28">
        <v>0</v>
      </c>
      <c r="I56" s="38">
        <v>0</v>
      </c>
      <c r="J56" s="39">
        <v>902</v>
      </c>
      <c r="K56" s="28">
        <v>902</v>
      </c>
      <c r="L56" s="28">
        <v>-64</v>
      </c>
      <c r="M56" s="40">
        <f>SEGUIMIENTO15[[#This Row],[AVANCE_MAT]]/SEGUIMIENTO15[[#This Row],[PROYECCIÓN]]</f>
        <v>0.9337474120082816</v>
      </c>
    </row>
    <row r="57" spans="2:13" x14ac:dyDescent="0.25">
      <c r="B57" s="35" t="s">
        <v>20</v>
      </c>
      <c r="C57" s="35" t="s">
        <v>79</v>
      </c>
      <c r="D57" s="36">
        <v>247245001555</v>
      </c>
      <c r="E57" s="35" t="s">
        <v>106</v>
      </c>
      <c r="F57" s="28">
        <v>404</v>
      </c>
      <c r="G57" s="37">
        <v>404</v>
      </c>
      <c r="H57" s="28">
        <v>0</v>
      </c>
      <c r="I57" s="38">
        <v>0</v>
      </c>
      <c r="J57" s="39">
        <v>377</v>
      </c>
      <c r="K57" s="28">
        <v>377</v>
      </c>
      <c r="L57" s="28">
        <v>-27</v>
      </c>
      <c r="M57" s="40">
        <f>SEGUIMIENTO15[[#This Row],[AVANCE_MAT]]/SEGUIMIENTO15[[#This Row],[PROYECCIÓN]]</f>
        <v>0.93316831683168322</v>
      </c>
    </row>
    <row r="58" spans="2:13" x14ac:dyDescent="0.25">
      <c r="B58" s="35" t="s">
        <v>20</v>
      </c>
      <c r="C58" s="35" t="s">
        <v>21</v>
      </c>
      <c r="D58" s="36">
        <v>247707000347</v>
      </c>
      <c r="E58" s="35" t="s">
        <v>107</v>
      </c>
      <c r="F58" s="28">
        <v>315</v>
      </c>
      <c r="G58" s="37">
        <v>315</v>
      </c>
      <c r="H58" s="28">
        <v>0</v>
      </c>
      <c r="I58" s="38">
        <v>0</v>
      </c>
      <c r="J58" s="39">
        <v>293</v>
      </c>
      <c r="K58" s="28">
        <v>293</v>
      </c>
      <c r="L58" s="28">
        <v>-22</v>
      </c>
      <c r="M58" s="40">
        <f>SEGUIMIENTO15[[#This Row],[AVANCE_MAT]]/SEGUIMIENTO15[[#This Row],[PROYECCIÓN]]</f>
        <v>0.93015873015873018</v>
      </c>
    </row>
    <row r="59" spans="2:13" x14ac:dyDescent="0.25">
      <c r="B59" s="35" t="s">
        <v>15</v>
      </c>
      <c r="C59" s="35" t="s">
        <v>48</v>
      </c>
      <c r="D59" s="36">
        <v>147551000011</v>
      </c>
      <c r="E59" s="35" t="s">
        <v>108</v>
      </c>
      <c r="F59" s="28">
        <v>1670</v>
      </c>
      <c r="G59" s="37">
        <v>1484</v>
      </c>
      <c r="H59" s="28">
        <v>186</v>
      </c>
      <c r="I59" s="38">
        <v>0.12533692722371967</v>
      </c>
      <c r="J59" s="39">
        <v>1559</v>
      </c>
      <c r="K59" s="28">
        <v>1559</v>
      </c>
      <c r="L59" s="28">
        <v>-111</v>
      </c>
      <c r="M59" s="40">
        <f>SEGUIMIENTO15[[#This Row],[AVANCE_MAT]]/SEGUIMIENTO15[[#This Row],[PROYECCIÓN]]</f>
        <v>0.93353293413173655</v>
      </c>
    </row>
    <row r="60" spans="2:13" x14ac:dyDescent="0.25">
      <c r="B60" s="35" t="s">
        <v>15</v>
      </c>
      <c r="C60" s="35" t="s">
        <v>48</v>
      </c>
      <c r="D60" s="36">
        <v>347551000052</v>
      </c>
      <c r="E60" s="35" t="s">
        <v>109</v>
      </c>
      <c r="F60" s="28">
        <v>868</v>
      </c>
      <c r="G60" s="37">
        <v>868</v>
      </c>
      <c r="H60" s="28">
        <v>0</v>
      </c>
      <c r="I60" s="38">
        <v>0</v>
      </c>
      <c r="J60" s="39">
        <v>812</v>
      </c>
      <c r="K60" s="28">
        <v>812</v>
      </c>
      <c r="L60" s="28">
        <v>-56</v>
      </c>
      <c r="M60" s="40">
        <f>SEGUIMIENTO15[[#This Row],[AVANCE_MAT]]/SEGUIMIENTO15[[#This Row],[PROYECCIÓN]]</f>
        <v>0.93548387096774188</v>
      </c>
    </row>
    <row r="61" spans="2:13" x14ac:dyDescent="0.25">
      <c r="B61" s="35" t="s">
        <v>27</v>
      </c>
      <c r="C61" s="35" t="s">
        <v>74</v>
      </c>
      <c r="D61" s="36">
        <v>247288000595</v>
      </c>
      <c r="E61" s="35" t="s">
        <v>110</v>
      </c>
      <c r="F61" s="28">
        <v>1023</v>
      </c>
      <c r="G61" s="37">
        <v>1023</v>
      </c>
      <c r="H61" s="28">
        <v>0</v>
      </c>
      <c r="I61" s="38">
        <v>0</v>
      </c>
      <c r="J61" s="39">
        <v>957</v>
      </c>
      <c r="K61" s="28">
        <v>955</v>
      </c>
      <c r="L61" s="28">
        <v>-68</v>
      </c>
      <c r="M61" s="40">
        <f>SEGUIMIENTO15[[#This Row],[AVANCE_MAT]]/SEGUIMIENTO15[[#This Row],[PROYECCIÓN]]</f>
        <v>0.93352883675464315</v>
      </c>
    </row>
    <row r="62" spans="2:13" x14ac:dyDescent="0.25">
      <c r="B62" s="35" t="s">
        <v>34</v>
      </c>
      <c r="C62" s="35" t="s">
        <v>111</v>
      </c>
      <c r="D62" s="36">
        <v>247058000171</v>
      </c>
      <c r="E62" s="35" t="s">
        <v>112</v>
      </c>
      <c r="F62" s="28">
        <v>326</v>
      </c>
      <c r="G62" s="37">
        <v>323</v>
      </c>
      <c r="H62" s="28">
        <v>3</v>
      </c>
      <c r="I62" s="38">
        <v>9.2879256965944269E-3</v>
      </c>
      <c r="J62" s="39">
        <v>306</v>
      </c>
      <c r="K62" s="28">
        <v>306</v>
      </c>
      <c r="L62" s="28">
        <v>-20</v>
      </c>
      <c r="M62" s="40">
        <f>SEGUIMIENTO15[[#This Row],[AVANCE_MAT]]/SEGUIMIENTO15[[#This Row],[PROYECCIÓN]]</f>
        <v>0.93865030674846628</v>
      </c>
    </row>
    <row r="63" spans="2:13" x14ac:dyDescent="0.25">
      <c r="B63" s="35" t="s">
        <v>27</v>
      </c>
      <c r="C63" s="35" t="s">
        <v>28</v>
      </c>
      <c r="D63" s="36">
        <v>147288000264</v>
      </c>
      <c r="E63" s="35" t="s">
        <v>113</v>
      </c>
      <c r="F63" s="28">
        <v>3009</v>
      </c>
      <c r="G63" s="37">
        <v>3009</v>
      </c>
      <c r="H63" s="28">
        <v>0</v>
      </c>
      <c r="I63" s="38">
        <v>0</v>
      </c>
      <c r="J63" s="39">
        <v>2823</v>
      </c>
      <c r="K63" s="28">
        <v>2822</v>
      </c>
      <c r="L63" s="28">
        <v>-187</v>
      </c>
      <c r="M63" s="40">
        <f>SEGUIMIENTO15[[#This Row],[AVANCE_MAT]]/SEGUIMIENTO15[[#This Row],[PROYECCIÓN]]</f>
        <v>0.93785310734463279</v>
      </c>
    </row>
    <row r="64" spans="2:13" x14ac:dyDescent="0.25">
      <c r="B64" s="35" t="s">
        <v>20</v>
      </c>
      <c r="C64" s="35" t="s">
        <v>96</v>
      </c>
      <c r="D64" s="36">
        <v>247703000130</v>
      </c>
      <c r="E64" s="35" t="s">
        <v>114</v>
      </c>
      <c r="F64" s="28">
        <v>396</v>
      </c>
      <c r="G64" s="37">
        <v>389</v>
      </c>
      <c r="H64" s="28">
        <v>7</v>
      </c>
      <c r="I64" s="38">
        <v>1.7994858611825194E-2</v>
      </c>
      <c r="J64" s="39">
        <v>372</v>
      </c>
      <c r="K64" s="28">
        <v>372</v>
      </c>
      <c r="L64" s="28">
        <v>-24</v>
      </c>
      <c r="M64" s="40">
        <f>SEGUIMIENTO15[[#This Row],[AVANCE_MAT]]/SEGUIMIENTO15[[#This Row],[PROYECCIÓN]]</f>
        <v>0.93939393939393945</v>
      </c>
    </row>
    <row r="65" spans="2:13" x14ac:dyDescent="0.25">
      <c r="B65" s="35" t="s">
        <v>27</v>
      </c>
      <c r="C65" s="35" t="s">
        <v>52</v>
      </c>
      <c r="D65" s="36">
        <v>447189001279</v>
      </c>
      <c r="E65" s="35" t="s">
        <v>115</v>
      </c>
      <c r="F65" s="28">
        <v>2602</v>
      </c>
      <c r="G65" s="37">
        <v>2470</v>
      </c>
      <c r="H65" s="28">
        <v>132</v>
      </c>
      <c r="I65" s="38">
        <v>5.3441295546558708E-2</v>
      </c>
      <c r="J65" s="39">
        <v>2439</v>
      </c>
      <c r="K65" s="28">
        <v>2441</v>
      </c>
      <c r="L65" s="28">
        <v>-161</v>
      </c>
      <c r="M65" s="40">
        <f>SEGUIMIENTO15[[#This Row],[AVANCE_MAT]]/SEGUIMIENTO15[[#This Row],[PROYECCIÓN]]</f>
        <v>0.9381245196003074</v>
      </c>
    </row>
    <row r="66" spans="2:13" x14ac:dyDescent="0.25">
      <c r="B66" s="35" t="s">
        <v>20</v>
      </c>
      <c r="C66" s="35" t="s">
        <v>92</v>
      </c>
      <c r="D66" s="36">
        <v>247707000827</v>
      </c>
      <c r="E66" s="35" t="s">
        <v>116</v>
      </c>
      <c r="F66" s="28">
        <v>667</v>
      </c>
      <c r="G66" s="37">
        <v>640</v>
      </c>
      <c r="H66" s="28">
        <v>27</v>
      </c>
      <c r="I66" s="38">
        <v>4.2187500000000003E-2</v>
      </c>
      <c r="J66" s="39">
        <v>638</v>
      </c>
      <c r="K66" s="28">
        <v>641</v>
      </c>
      <c r="L66" s="28">
        <v>-26</v>
      </c>
      <c r="M66" s="40">
        <f>SEGUIMIENTO15[[#This Row],[AVANCE_MAT]]/SEGUIMIENTO15[[#This Row],[PROYECCIÓN]]</f>
        <v>0.96101949025487254</v>
      </c>
    </row>
    <row r="67" spans="2:13" x14ac:dyDescent="0.25">
      <c r="B67" s="35" t="s">
        <v>34</v>
      </c>
      <c r="C67" s="35" t="s">
        <v>101</v>
      </c>
      <c r="D67" s="36">
        <v>247798000034</v>
      </c>
      <c r="E67" s="35" t="s">
        <v>117</v>
      </c>
      <c r="F67" s="28">
        <v>585</v>
      </c>
      <c r="G67" s="37">
        <v>585</v>
      </c>
      <c r="H67" s="28">
        <v>0</v>
      </c>
      <c r="I67" s="38">
        <v>0</v>
      </c>
      <c r="J67" s="39">
        <v>552</v>
      </c>
      <c r="K67" s="28">
        <v>552</v>
      </c>
      <c r="L67" s="28">
        <v>-33</v>
      </c>
      <c r="M67" s="40">
        <f>SEGUIMIENTO15[[#This Row],[AVANCE_MAT]]/SEGUIMIENTO15[[#This Row],[PROYECCIÓN]]</f>
        <v>0.94358974358974357</v>
      </c>
    </row>
    <row r="68" spans="2:13" x14ac:dyDescent="0.25">
      <c r="B68" s="35" t="s">
        <v>20</v>
      </c>
      <c r="C68" s="35" t="s">
        <v>63</v>
      </c>
      <c r="D68" s="36">
        <v>247318000561</v>
      </c>
      <c r="E68" s="35" t="s">
        <v>118</v>
      </c>
      <c r="F68" s="28">
        <v>381</v>
      </c>
      <c r="G68" s="37">
        <v>370</v>
      </c>
      <c r="H68" s="28">
        <v>11</v>
      </c>
      <c r="I68" s="38">
        <v>2.9729729729729731E-2</v>
      </c>
      <c r="J68" s="39">
        <v>361</v>
      </c>
      <c r="K68" s="28">
        <v>361</v>
      </c>
      <c r="L68" s="28">
        <v>-20</v>
      </c>
      <c r="M68" s="40">
        <f>SEGUIMIENTO15[[#This Row],[AVANCE_MAT]]/SEGUIMIENTO15[[#This Row],[PROYECCIÓN]]</f>
        <v>0.94750656167978997</v>
      </c>
    </row>
    <row r="69" spans="2:13" x14ac:dyDescent="0.25">
      <c r="B69" s="35" t="s">
        <v>15</v>
      </c>
      <c r="C69" s="35" t="s">
        <v>16</v>
      </c>
      <c r="D69" s="36">
        <v>247161000316</v>
      </c>
      <c r="E69" s="35" t="s">
        <v>119</v>
      </c>
      <c r="F69" s="28">
        <v>466</v>
      </c>
      <c r="G69" s="37">
        <v>466</v>
      </c>
      <c r="H69" s="28">
        <v>0</v>
      </c>
      <c r="I69" s="38">
        <v>0</v>
      </c>
      <c r="J69" s="39">
        <v>442</v>
      </c>
      <c r="K69" s="28">
        <v>442</v>
      </c>
      <c r="L69" s="28">
        <v>-24</v>
      </c>
      <c r="M69" s="40">
        <f>SEGUIMIENTO15[[#This Row],[AVANCE_MAT]]/SEGUIMIENTO15[[#This Row],[PROYECCIÓN]]</f>
        <v>0.94849785407725318</v>
      </c>
    </row>
    <row r="70" spans="2:13" x14ac:dyDescent="0.25">
      <c r="B70" s="35" t="s">
        <v>34</v>
      </c>
      <c r="C70" s="35" t="s">
        <v>101</v>
      </c>
      <c r="D70" s="36">
        <v>247798000077</v>
      </c>
      <c r="E70" s="35" t="s">
        <v>120</v>
      </c>
      <c r="F70" s="28">
        <v>357</v>
      </c>
      <c r="G70" s="37">
        <v>357</v>
      </c>
      <c r="H70" s="28">
        <v>0</v>
      </c>
      <c r="I70" s="38">
        <v>0</v>
      </c>
      <c r="J70" s="39">
        <v>341</v>
      </c>
      <c r="K70" s="28">
        <v>341</v>
      </c>
      <c r="L70" s="28">
        <v>-16</v>
      </c>
      <c r="M70" s="40">
        <f>SEGUIMIENTO15[[#This Row],[AVANCE_MAT]]/SEGUIMIENTO15[[#This Row],[PROYECCIÓN]]</f>
        <v>0.9551820728291317</v>
      </c>
    </row>
    <row r="71" spans="2:13" x14ac:dyDescent="0.25">
      <c r="B71" s="35" t="s">
        <v>34</v>
      </c>
      <c r="C71" s="35" t="s">
        <v>101</v>
      </c>
      <c r="D71" s="36">
        <v>147798000081</v>
      </c>
      <c r="E71" s="35" t="s">
        <v>105</v>
      </c>
      <c r="F71" s="28">
        <v>918</v>
      </c>
      <c r="G71" s="37">
        <v>918</v>
      </c>
      <c r="H71" s="28">
        <v>0</v>
      </c>
      <c r="I71" s="38">
        <v>0</v>
      </c>
      <c r="J71" s="39">
        <v>871</v>
      </c>
      <c r="K71" s="28">
        <v>871</v>
      </c>
      <c r="L71" s="28">
        <v>-47</v>
      </c>
      <c r="M71" s="40">
        <f>SEGUIMIENTO15[[#This Row],[AVANCE_MAT]]/SEGUIMIENTO15[[#This Row],[PROYECCIÓN]]</f>
        <v>0.94880174291939001</v>
      </c>
    </row>
    <row r="72" spans="2:13" x14ac:dyDescent="0.25">
      <c r="B72" s="35" t="s">
        <v>34</v>
      </c>
      <c r="C72" s="35" t="s">
        <v>76</v>
      </c>
      <c r="D72" s="36">
        <v>147555000091</v>
      </c>
      <c r="E72" s="35" t="s">
        <v>121</v>
      </c>
      <c r="F72" s="28">
        <v>1917</v>
      </c>
      <c r="G72" s="37">
        <v>1917</v>
      </c>
      <c r="H72" s="28">
        <v>0</v>
      </c>
      <c r="I72" s="38">
        <v>0</v>
      </c>
      <c r="J72" s="39">
        <v>1825</v>
      </c>
      <c r="K72" s="28">
        <v>1825</v>
      </c>
      <c r="L72" s="28">
        <v>-92</v>
      </c>
      <c r="M72" s="40">
        <f>SEGUIMIENTO15[[#This Row],[AVANCE_MAT]]/SEGUIMIENTO15[[#This Row],[PROYECCIÓN]]</f>
        <v>0.95200834637454357</v>
      </c>
    </row>
    <row r="73" spans="2:13" x14ac:dyDescent="0.25">
      <c r="B73" s="35" t="s">
        <v>20</v>
      </c>
      <c r="C73" s="35" t="s">
        <v>63</v>
      </c>
      <c r="D73" s="36">
        <v>247318000234</v>
      </c>
      <c r="E73" s="35" t="s">
        <v>122</v>
      </c>
      <c r="F73" s="28">
        <v>824</v>
      </c>
      <c r="G73" s="37">
        <v>794</v>
      </c>
      <c r="H73" s="28">
        <v>30</v>
      </c>
      <c r="I73" s="38">
        <v>3.7783375314861464E-2</v>
      </c>
      <c r="J73" s="39">
        <v>786</v>
      </c>
      <c r="K73" s="28">
        <v>786</v>
      </c>
      <c r="L73" s="28">
        <v>-38</v>
      </c>
      <c r="M73" s="40">
        <f>SEGUIMIENTO15[[#This Row],[AVANCE_MAT]]/SEGUIMIENTO15[[#This Row],[PROYECCIÓN]]</f>
        <v>0.95388349514563109</v>
      </c>
    </row>
    <row r="74" spans="2:13" x14ac:dyDescent="0.25">
      <c r="B74" s="35" t="s">
        <v>34</v>
      </c>
      <c r="C74" s="35" t="s">
        <v>56</v>
      </c>
      <c r="D74" s="36">
        <v>147058000168</v>
      </c>
      <c r="E74" s="35" t="s">
        <v>123</v>
      </c>
      <c r="F74" s="28">
        <v>2480</v>
      </c>
      <c r="G74" s="37">
        <v>2413</v>
      </c>
      <c r="H74" s="28">
        <v>67</v>
      </c>
      <c r="I74" s="38">
        <v>2.7766266058847907E-2</v>
      </c>
      <c r="J74" s="39">
        <v>2367</v>
      </c>
      <c r="K74" s="28">
        <v>2371</v>
      </c>
      <c r="L74" s="28">
        <v>-109</v>
      </c>
      <c r="M74" s="40">
        <f>SEGUIMIENTO15[[#This Row],[AVANCE_MAT]]/SEGUIMIENTO15[[#This Row],[PROYECCIÓN]]</f>
        <v>0.9560483870967742</v>
      </c>
    </row>
    <row r="75" spans="2:13" x14ac:dyDescent="0.25">
      <c r="B75" s="35" t="s">
        <v>20</v>
      </c>
      <c r="C75" s="35" t="s">
        <v>79</v>
      </c>
      <c r="D75" s="36">
        <v>147245000261</v>
      </c>
      <c r="E75" s="35" t="s">
        <v>124</v>
      </c>
      <c r="F75" s="28">
        <v>2356</v>
      </c>
      <c r="G75" s="37">
        <v>2351</v>
      </c>
      <c r="H75" s="28">
        <v>5</v>
      </c>
      <c r="I75" s="38">
        <v>2.126754572522331E-3</v>
      </c>
      <c r="J75" s="39">
        <v>2244</v>
      </c>
      <c r="K75" s="28">
        <v>2246</v>
      </c>
      <c r="L75" s="28">
        <v>-110</v>
      </c>
      <c r="M75" s="52">
        <f>SEGUIMIENTO15[[#This Row],[AVANCE_MAT]]/SEGUIMIENTO15[[#This Row],[PROYECCIÓN]]</f>
        <v>0.95331069609507635</v>
      </c>
    </row>
    <row r="76" spans="2:13" x14ac:dyDescent="0.25">
      <c r="B76" s="35" t="s">
        <v>20</v>
      </c>
      <c r="C76" s="35" t="s">
        <v>63</v>
      </c>
      <c r="D76" s="36">
        <v>147318000027</v>
      </c>
      <c r="E76" s="35" t="s">
        <v>125</v>
      </c>
      <c r="F76" s="28">
        <v>1221</v>
      </c>
      <c r="G76" s="37">
        <v>1190</v>
      </c>
      <c r="H76" s="28">
        <v>31</v>
      </c>
      <c r="I76" s="38">
        <v>2.6050420168067228E-2</v>
      </c>
      <c r="J76" s="39">
        <v>1164</v>
      </c>
      <c r="K76" s="28">
        <v>1164</v>
      </c>
      <c r="L76" s="28">
        <v>-57</v>
      </c>
      <c r="M76" s="40">
        <f>SEGUIMIENTO15[[#This Row],[AVANCE_MAT]]/SEGUIMIENTO15[[#This Row],[PROYECCIÓN]]</f>
        <v>0.95331695331695332</v>
      </c>
    </row>
    <row r="77" spans="2:13" x14ac:dyDescent="0.25">
      <c r="B77" s="35" t="s">
        <v>15</v>
      </c>
      <c r="C77" s="35" t="s">
        <v>48</v>
      </c>
      <c r="D77" s="36">
        <v>147551000410</v>
      </c>
      <c r="E77" s="35" t="s">
        <v>126</v>
      </c>
      <c r="F77" s="28">
        <v>1279</v>
      </c>
      <c r="G77" s="37">
        <v>1243</v>
      </c>
      <c r="H77" s="28">
        <v>36</v>
      </c>
      <c r="I77" s="38">
        <v>2.8962188254223652E-2</v>
      </c>
      <c r="J77" s="39">
        <v>1216</v>
      </c>
      <c r="K77" s="28">
        <v>1216</v>
      </c>
      <c r="L77" s="28">
        <v>-63</v>
      </c>
      <c r="M77" s="40">
        <f>SEGUIMIENTO15[[#This Row],[AVANCE_MAT]]/SEGUIMIENTO15[[#This Row],[PROYECCIÓN]]</f>
        <v>0.95074276778733391</v>
      </c>
    </row>
    <row r="78" spans="2:13" x14ac:dyDescent="0.25">
      <c r="B78" s="35" t="s">
        <v>27</v>
      </c>
      <c r="C78" s="35" t="s">
        <v>74</v>
      </c>
      <c r="D78" s="36">
        <v>247288000200</v>
      </c>
      <c r="E78" s="35" t="s">
        <v>127</v>
      </c>
      <c r="F78" s="28">
        <v>1458</v>
      </c>
      <c r="G78" s="37">
        <v>1425</v>
      </c>
      <c r="H78" s="28">
        <v>33</v>
      </c>
      <c r="I78" s="38">
        <v>2.3157894736842106E-2</v>
      </c>
      <c r="J78" s="39">
        <v>1391</v>
      </c>
      <c r="K78" s="28">
        <v>1390</v>
      </c>
      <c r="L78" s="28">
        <v>-68</v>
      </c>
      <c r="M78" s="40">
        <f>SEGUIMIENTO15[[#This Row],[AVANCE_MAT]]/SEGUIMIENTO15[[#This Row],[PROYECCIÓN]]</f>
        <v>0.95336076817558302</v>
      </c>
    </row>
    <row r="79" spans="2:13" x14ac:dyDescent="0.25">
      <c r="B79" s="35" t="s">
        <v>15</v>
      </c>
      <c r="C79" s="35" t="s">
        <v>67</v>
      </c>
      <c r="D79" s="36">
        <v>247258000370</v>
      </c>
      <c r="E79" s="35" t="s">
        <v>128</v>
      </c>
      <c r="F79" s="28">
        <v>1083</v>
      </c>
      <c r="G79" s="37">
        <v>1079</v>
      </c>
      <c r="H79" s="28">
        <v>4</v>
      </c>
      <c r="I79" s="38">
        <v>3.7071362372567192E-3</v>
      </c>
      <c r="J79" s="39">
        <v>1038</v>
      </c>
      <c r="K79" s="28">
        <v>1038</v>
      </c>
      <c r="L79" s="28">
        <v>-45</v>
      </c>
      <c r="M79" s="40">
        <f>SEGUIMIENTO15[[#This Row],[AVANCE_MAT]]/SEGUIMIENTO15[[#This Row],[PROYECCIÓN]]</f>
        <v>0.95844875346260383</v>
      </c>
    </row>
    <row r="80" spans="2:13" x14ac:dyDescent="0.25">
      <c r="B80" s="35" t="s">
        <v>15</v>
      </c>
      <c r="C80" s="35" t="s">
        <v>41</v>
      </c>
      <c r="D80" s="36">
        <v>247541000343</v>
      </c>
      <c r="E80" s="35" t="s">
        <v>129</v>
      </c>
      <c r="F80" s="28">
        <v>450</v>
      </c>
      <c r="G80" s="37">
        <v>450</v>
      </c>
      <c r="H80" s="28">
        <v>0</v>
      </c>
      <c r="I80" s="38">
        <v>0</v>
      </c>
      <c r="J80" s="39">
        <v>429</v>
      </c>
      <c r="K80" s="28">
        <v>437</v>
      </c>
      <c r="L80" s="28">
        <v>-13</v>
      </c>
      <c r="M80" s="40">
        <f>SEGUIMIENTO15[[#This Row],[AVANCE_MAT]]/SEGUIMIENTO15[[#This Row],[PROYECCIÓN]]</f>
        <v>0.97111111111111115</v>
      </c>
    </row>
    <row r="81" spans="2:13" x14ac:dyDescent="0.25">
      <c r="B81" s="35" t="s">
        <v>15</v>
      </c>
      <c r="C81" s="35" t="s">
        <v>24</v>
      </c>
      <c r="D81" s="36">
        <v>147605000151</v>
      </c>
      <c r="E81" s="35" t="s">
        <v>130</v>
      </c>
      <c r="F81" s="28">
        <v>1089</v>
      </c>
      <c r="G81" s="37">
        <v>1056</v>
      </c>
      <c r="H81" s="28">
        <v>33</v>
      </c>
      <c r="I81" s="38">
        <v>3.125E-2</v>
      </c>
      <c r="J81" s="39">
        <v>1046</v>
      </c>
      <c r="K81" s="28">
        <v>1046</v>
      </c>
      <c r="L81" s="28">
        <v>-43</v>
      </c>
      <c r="M81" s="40">
        <f>SEGUIMIENTO15[[#This Row],[AVANCE_MAT]]/SEGUIMIENTO15[[#This Row],[PROYECCIÓN]]</f>
        <v>0.96051423324150598</v>
      </c>
    </row>
    <row r="82" spans="2:13" x14ac:dyDescent="0.25">
      <c r="B82" s="35" t="s">
        <v>27</v>
      </c>
      <c r="C82" s="35" t="s">
        <v>28</v>
      </c>
      <c r="D82" s="36">
        <v>147288000141</v>
      </c>
      <c r="E82" s="35" t="s">
        <v>131</v>
      </c>
      <c r="F82" s="28">
        <v>3324</v>
      </c>
      <c r="G82" s="37">
        <v>3193</v>
      </c>
      <c r="H82" s="28">
        <v>131</v>
      </c>
      <c r="I82" s="38">
        <v>4.1027247103037894E-2</v>
      </c>
      <c r="J82" s="39">
        <v>3206</v>
      </c>
      <c r="K82" s="28">
        <v>3210</v>
      </c>
      <c r="L82" s="28">
        <v>-114</v>
      </c>
      <c r="M82" s="40">
        <f>SEGUIMIENTO15[[#This Row],[AVANCE_MAT]]/SEGUIMIENTO15[[#This Row],[PROYECCIÓN]]</f>
        <v>0.96570397111913353</v>
      </c>
    </row>
    <row r="83" spans="2:13" x14ac:dyDescent="0.25">
      <c r="B83" s="35" t="s">
        <v>20</v>
      </c>
      <c r="C83" s="35" t="s">
        <v>72</v>
      </c>
      <c r="D83" s="36">
        <v>247692000043</v>
      </c>
      <c r="E83" s="35" t="s">
        <v>132</v>
      </c>
      <c r="F83" s="28">
        <v>346</v>
      </c>
      <c r="G83" s="37">
        <v>346</v>
      </c>
      <c r="H83" s="28">
        <v>0</v>
      </c>
      <c r="I83" s="38">
        <v>0</v>
      </c>
      <c r="J83" s="39">
        <v>333</v>
      </c>
      <c r="K83" s="28">
        <v>333</v>
      </c>
      <c r="L83" s="28">
        <v>-13</v>
      </c>
      <c r="M83" s="40">
        <f>SEGUIMIENTO15[[#This Row],[AVANCE_MAT]]/SEGUIMIENTO15[[#This Row],[PROYECCIÓN]]</f>
        <v>0.96242774566473988</v>
      </c>
    </row>
    <row r="84" spans="2:13" x14ac:dyDescent="0.25">
      <c r="B84" s="35" t="s">
        <v>20</v>
      </c>
      <c r="C84" s="35" t="s">
        <v>92</v>
      </c>
      <c r="D84" s="36">
        <v>147707001705</v>
      </c>
      <c r="E84" s="35" t="s">
        <v>133</v>
      </c>
      <c r="F84" s="28">
        <v>1946</v>
      </c>
      <c r="G84" s="37">
        <v>1908</v>
      </c>
      <c r="H84" s="28">
        <v>38</v>
      </c>
      <c r="I84" s="38">
        <v>1.9916142557651992E-2</v>
      </c>
      <c r="J84" s="39">
        <v>1876</v>
      </c>
      <c r="K84" s="28">
        <v>1876</v>
      </c>
      <c r="L84" s="28">
        <v>-70</v>
      </c>
      <c r="M84" s="40">
        <f>SEGUIMIENTO15[[#This Row],[AVANCE_MAT]]/SEGUIMIENTO15[[#This Row],[PROYECCIÓN]]</f>
        <v>0.96402877697841727</v>
      </c>
    </row>
    <row r="85" spans="2:13" x14ac:dyDescent="0.25">
      <c r="B85" s="35" t="s">
        <v>20</v>
      </c>
      <c r="C85" s="35" t="s">
        <v>96</v>
      </c>
      <c r="D85" s="36">
        <v>247703000148</v>
      </c>
      <c r="E85" s="35" t="s">
        <v>134</v>
      </c>
      <c r="F85" s="28">
        <v>530</v>
      </c>
      <c r="G85" s="37">
        <v>496</v>
      </c>
      <c r="H85" s="28">
        <v>34</v>
      </c>
      <c r="I85" s="38">
        <v>6.8548387096774188E-2</v>
      </c>
      <c r="J85" s="39">
        <v>512</v>
      </c>
      <c r="K85" s="28">
        <v>512</v>
      </c>
      <c r="L85" s="28">
        <v>-18</v>
      </c>
      <c r="M85" s="40">
        <f>SEGUIMIENTO15[[#This Row],[AVANCE_MAT]]/SEGUIMIENTO15[[#This Row],[PROYECCIÓN]]</f>
        <v>0.96603773584905661</v>
      </c>
    </row>
    <row r="86" spans="2:13" x14ac:dyDescent="0.25">
      <c r="B86" s="35" t="s">
        <v>34</v>
      </c>
      <c r="C86" s="35" t="s">
        <v>56</v>
      </c>
      <c r="D86" s="36">
        <v>347058000426</v>
      </c>
      <c r="E86" s="35" t="s">
        <v>135</v>
      </c>
      <c r="F86" s="28">
        <v>2701</v>
      </c>
      <c r="G86" s="37">
        <v>2701</v>
      </c>
      <c r="H86" s="28">
        <v>0</v>
      </c>
      <c r="I86" s="38">
        <v>0</v>
      </c>
      <c r="J86" s="39">
        <v>2607</v>
      </c>
      <c r="K86" s="28">
        <v>2607</v>
      </c>
      <c r="L86" s="28">
        <v>-94</v>
      </c>
      <c r="M86" s="40">
        <f>SEGUIMIENTO15[[#This Row],[AVANCE_MAT]]/SEGUIMIENTO15[[#This Row],[PROYECCIÓN]]</f>
        <v>0.96519807478711583</v>
      </c>
    </row>
    <row r="87" spans="2:13" x14ac:dyDescent="0.25">
      <c r="B87" s="35" t="s">
        <v>15</v>
      </c>
      <c r="C87" s="35" t="s">
        <v>136</v>
      </c>
      <c r="D87" s="36">
        <v>147161000109</v>
      </c>
      <c r="E87" s="35" t="s">
        <v>137</v>
      </c>
      <c r="F87" s="28">
        <v>1269</v>
      </c>
      <c r="G87" s="37">
        <v>1233</v>
      </c>
      <c r="H87" s="28">
        <v>36</v>
      </c>
      <c r="I87" s="38">
        <v>2.9197080291970802E-2</v>
      </c>
      <c r="J87" s="39">
        <v>1228</v>
      </c>
      <c r="K87" s="28">
        <v>1228</v>
      </c>
      <c r="L87" s="28">
        <v>-41</v>
      </c>
      <c r="M87" s="40">
        <f>SEGUIMIENTO15[[#This Row],[AVANCE_MAT]]/SEGUIMIENTO15[[#This Row],[PROYECCIÓN]]</f>
        <v>0.96769109535066977</v>
      </c>
    </row>
    <row r="88" spans="2:13" x14ac:dyDescent="0.25">
      <c r="B88" s="35" t="s">
        <v>15</v>
      </c>
      <c r="C88" s="35" t="s">
        <v>67</v>
      </c>
      <c r="D88" s="36">
        <v>247258000159</v>
      </c>
      <c r="E88" s="35" t="s">
        <v>138</v>
      </c>
      <c r="F88" s="28">
        <v>518</v>
      </c>
      <c r="G88" s="37">
        <v>518</v>
      </c>
      <c r="H88" s="28">
        <v>0</v>
      </c>
      <c r="I88" s="38">
        <v>0</v>
      </c>
      <c r="J88" s="39">
        <v>500</v>
      </c>
      <c r="K88" s="28">
        <v>500</v>
      </c>
      <c r="L88" s="28">
        <v>-18</v>
      </c>
      <c r="M88" s="40">
        <f>SEGUIMIENTO15[[#This Row],[AVANCE_MAT]]/SEGUIMIENTO15[[#This Row],[PROYECCIÓN]]</f>
        <v>0.96525096525096521</v>
      </c>
    </row>
    <row r="89" spans="2:13" x14ac:dyDescent="0.25">
      <c r="B89" s="35" t="s">
        <v>34</v>
      </c>
      <c r="C89" s="35" t="s">
        <v>139</v>
      </c>
      <c r="D89" s="36">
        <v>247555002471</v>
      </c>
      <c r="E89" s="35" t="s">
        <v>140</v>
      </c>
      <c r="F89" s="28">
        <v>1516</v>
      </c>
      <c r="G89" s="37">
        <v>1431</v>
      </c>
      <c r="H89" s="28">
        <v>85</v>
      </c>
      <c r="I89" s="38">
        <v>5.9399021663172603E-2</v>
      </c>
      <c r="J89" s="39">
        <v>1467</v>
      </c>
      <c r="K89" s="28">
        <v>1467</v>
      </c>
      <c r="L89" s="28">
        <v>-49</v>
      </c>
      <c r="M89" s="40">
        <f>SEGUIMIENTO15[[#This Row],[AVANCE_MAT]]/SEGUIMIENTO15[[#This Row],[PROYECCIÓN]]</f>
        <v>0.96767810026385226</v>
      </c>
    </row>
    <row r="90" spans="2:13" x14ac:dyDescent="0.25">
      <c r="B90" s="35" t="s">
        <v>34</v>
      </c>
      <c r="C90" s="35" t="s">
        <v>76</v>
      </c>
      <c r="D90" s="36">
        <v>147555000295</v>
      </c>
      <c r="E90" s="35" t="s">
        <v>141</v>
      </c>
      <c r="F90" s="28">
        <v>3441</v>
      </c>
      <c r="G90" s="37">
        <v>3441</v>
      </c>
      <c r="H90" s="28">
        <v>0</v>
      </c>
      <c r="I90" s="38">
        <v>0</v>
      </c>
      <c r="J90" s="39">
        <v>3335</v>
      </c>
      <c r="K90" s="28">
        <v>3338</v>
      </c>
      <c r="L90" s="28">
        <v>-103</v>
      </c>
      <c r="M90" s="40">
        <f>SEGUIMIENTO15[[#This Row],[AVANCE_MAT]]/SEGUIMIENTO15[[#This Row],[PROYECCIÓN]]</f>
        <v>0.97006684103458296</v>
      </c>
    </row>
    <row r="91" spans="2:13" x14ac:dyDescent="0.25">
      <c r="B91" s="35" t="s">
        <v>27</v>
      </c>
      <c r="C91" s="35" t="s">
        <v>31</v>
      </c>
      <c r="D91" s="36">
        <v>247570000034</v>
      </c>
      <c r="E91" s="35" t="s">
        <v>142</v>
      </c>
      <c r="F91" s="28">
        <v>760</v>
      </c>
      <c r="G91" s="37">
        <v>662</v>
      </c>
      <c r="H91" s="28">
        <v>98</v>
      </c>
      <c r="I91" s="38">
        <v>0.14803625377643503</v>
      </c>
      <c r="J91" s="39">
        <v>738</v>
      </c>
      <c r="K91" s="28">
        <v>738</v>
      </c>
      <c r="L91" s="28">
        <v>-22</v>
      </c>
      <c r="M91" s="40">
        <f>SEGUIMIENTO15[[#This Row],[AVANCE_MAT]]/SEGUIMIENTO15[[#This Row],[PROYECCIÓN]]</f>
        <v>0.97105263157894739</v>
      </c>
    </row>
    <row r="92" spans="2:13" x14ac:dyDescent="0.25">
      <c r="B92" s="35" t="s">
        <v>20</v>
      </c>
      <c r="C92" s="35" t="s">
        <v>79</v>
      </c>
      <c r="D92" s="36">
        <v>247245000249</v>
      </c>
      <c r="E92" s="35" t="s">
        <v>143</v>
      </c>
      <c r="F92" s="28">
        <v>853</v>
      </c>
      <c r="G92" s="37">
        <v>839</v>
      </c>
      <c r="H92" s="28">
        <v>14</v>
      </c>
      <c r="I92" s="38">
        <v>1.6686531585220502E-2</v>
      </c>
      <c r="J92" s="39">
        <v>827</v>
      </c>
      <c r="K92" s="28">
        <v>827</v>
      </c>
      <c r="L92" s="28">
        <v>-26</v>
      </c>
      <c r="M92" s="40">
        <f>SEGUIMIENTO15[[#This Row],[AVANCE_MAT]]/SEGUIMIENTO15[[#This Row],[PROYECCIÓN]]</f>
        <v>0.96951934349355218</v>
      </c>
    </row>
    <row r="93" spans="2:13" x14ac:dyDescent="0.25">
      <c r="B93" s="35" t="s">
        <v>34</v>
      </c>
      <c r="C93" s="35" t="s">
        <v>56</v>
      </c>
      <c r="D93" s="36">
        <v>247058000987</v>
      </c>
      <c r="E93" s="35" t="s">
        <v>144</v>
      </c>
      <c r="F93" s="28">
        <v>1750</v>
      </c>
      <c r="G93" s="37">
        <v>1750</v>
      </c>
      <c r="H93" s="28">
        <v>0</v>
      </c>
      <c r="I93" s="38">
        <v>0</v>
      </c>
      <c r="J93" s="39">
        <v>1701</v>
      </c>
      <c r="K93" s="28">
        <v>1701</v>
      </c>
      <c r="L93" s="28">
        <v>-49</v>
      </c>
      <c r="M93" s="40">
        <f>SEGUIMIENTO15[[#This Row],[AVANCE_MAT]]/SEGUIMIENTO15[[#This Row],[PROYECCIÓN]]</f>
        <v>0.97199999999999998</v>
      </c>
    </row>
    <row r="94" spans="2:13" x14ac:dyDescent="0.25">
      <c r="B94" s="35" t="s">
        <v>20</v>
      </c>
      <c r="C94" s="35" t="s">
        <v>21</v>
      </c>
      <c r="D94" s="36">
        <v>247707001424</v>
      </c>
      <c r="E94" s="35" t="s">
        <v>145</v>
      </c>
      <c r="F94" s="28">
        <v>1764</v>
      </c>
      <c r="G94" s="37">
        <v>1764</v>
      </c>
      <c r="H94" s="28">
        <v>0</v>
      </c>
      <c r="I94" s="38">
        <v>0</v>
      </c>
      <c r="J94" s="39">
        <v>1718</v>
      </c>
      <c r="K94" s="28">
        <v>1718</v>
      </c>
      <c r="L94" s="28">
        <v>-46</v>
      </c>
      <c r="M94" s="40">
        <f>SEGUIMIENTO15[[#This Row],[AVANCE_MAT]]/SEGUIMIENTO15[[#This Row],[PROYECCIÓN]]</f>
        <v>0.97392290249433111</v>
      </c>
    </row>
    <row r="95" spans="2:13" x14ac:dyDescent="0.25">
      <c r="B95" s="35" t="s">
        <v>20</v>
      </c>
      <c r="C95" s="35" t="s">
        <v>63</v>
      </c>
      <c r="D95" s="36">
        <v>247318000790</v>
      </c>
      <c r="E95" s="35" t="s">
        <v>146</v>
      </c>
      <c r="F95" s="28">
        <v>919</v>
      </c>
      <c r="G95" s="37">
        <v>919</v>
      </c>
      <c r="H95" s="28">
        <v>0</v>
      </c>
      <c r="I95" s="38">
        <v>0</v>
      </c>
      <c r="J95" s="39">
        <v>894</v>
      </c>
      <c r="K95" s="28">
        <v>895</v>
      </c>
      <c r="L95" s="28">
        <v>-24</v>
      </c>
      <c r="M95" s="40">
        <f>SEGUIMIENTO15[[#This Row],[AVANCE_MAT]]/SEGUIMIENTO15[[#This Row],[PROYECCIÓN]]</f>
        <v>0.97388465723612627</v>
      </c>
    </row>
    <row r="96" spans="2:13" x14ac:dyDescent="0.25">
      <c r="B96" s="35" t="s">
        <v>34</v>
      </c>
      <c r="C96" s="35" t="s">
        <v>101</v>
      </c>
      <c r="D96" s="36">
        <v>147798000099</v>
      </c>
      <c r="E96" s="35" t="s">
        <v>147</v>
      </c>
      <c r="F96" s="28">
        <v>907</v>
      </c>
      <c r="G96" s="37">
        <v>867</v>
      </c>
      <c r="H96" s="28">
        <v>40</v>
      </c>
      <c r="I96" s="38">
        <v>4.61361014994233E-2</v>
      </c>
      <c r="J96" s="39">
        <v>884</v>
      </c>
      <c r="K96" s="28">
        <v>884</v>
      </c>
      <c r="L96" s="28">
        <v>-23</v>
      </c>
      <c r="M96" s="40">
        <f>SEGUIMIENTO15[[#This Row],[AVANCE_MAT]]/SEGUIMIENTO15[[#This Row],[PROYECCIÓN]]</f>
        <v>0.97464167585446526</v>
      </c>
    </row>
    <row r="97" spans="2:13" x14ac:dyDescent="0.25">
      <c r="B97" s="35" t="s">
        <v>27</v>
      </c>
      <c r="C97" s="35" t="s">
        <v>52</v>
      </c>
      <c r="D97" s="36">
        <v>247189000770</v>
      </c>
      <c r="E97" s="35" t="s">
        <v>148</v>
      </c>
      <c r="F97" s="28">
        <v>732</v>
      </c>
      <c r="G97" s="37">
        <v>699</v>
      </c>
      <c r="H97" s="28">
        <v>33</v>
      </c>
      <c r="I97" s="38">
        <v>4.7210300429184553E-2</v>
      </c>
      <c r="J97" s="39">
        <v>712</v>
      </c>
      <c r="K97" s="28">
        <v>712</v>
      </c>
      <c r="L97" s="28">
        <v>-20</v>
      </c>
      <c r="M97" s="40">
        <f>SEGUIMIENTO15[[#This Row],[AVANCE_MAT]]/SEGUIMIENTO15[[#This Row],[PROYECCIÓN]]</f>
        <v>0.97267759562841527</v>
      </c>
    </row>
    <row r="98" spans="2:13" x14ac:dyDescent="0.25">
      <c r="B98" s="35" t="s">
        <v>15</v>
      </c>
      <c r="C98" s="35" t="s">
        <v>38</v>
      </c>
      <c r="D98" s="36">
        <v>247798000662</v>
      </c>
      <c r="E98" s="35" t="s">
        <v>149</v>
      </c>
      <c r="F98" s="28">
        <v>787</v>
      </c>
      <c r="G98" s="37">
        <v>781</v>
      </c>
      <c r="H98" s="28">
        <v>6</v>
      </c>
      <c r="I98" s="38">
        <v>7.6824583866837385E-3</v>
      </c>
      <c r="J98" s="39">
        <v>768</v>
      </c>
      <c r="K98" s="28">
        <v>768</v>
      </c>
      <c r="L98" s="28">
        <v>-19</v>
      </c>
      <c r="M98" s="40">
        <f>SEGUIMIENTO15[[#This Row],[AVANCE_MAT]]/SEGUIMIENTO15[[#This Row],[PROYECCIÓN]]</f>
        <v>0.97585768742058454</v>
      </c>
    </row>
    <row r="99" spans="2:13" x14ac:dyDescent="0.25">
      <c r="B99" s="35" t="s">
        <v>20</v>
      </c>
      <c r="C99" s="35" t="s">
        <v>79</v>
      </c>
      <c r="D99" s="36">
        <v>147245001232</v>
      </c>
      <c r="E99" s="35" t="s">
        <v>150</v>
      </c>
      <c r="F99" s="28">
        <v>2039</v>
      </c>
      <c r="G99" s="37">
        <v>2004</v>
      </c>
      <c r="H99" s="28">
        <v>35</v>
      </c>
      <c r="I99" s="38">
        <v>1.7465069860279441E-2</v>
      </c>
      <c r="J99" s="39">
        <v>1986</v>
      </c>
      <c r="K99" s="28">
        <v>1986</v>
      </c>
      <c r="L99" s="28">
        <v>-53</v>
      </c>
      <c r="M99" s="40">
        <f>SEGUIMIENTO15[[#This Row],[AVANCE_MAT]]/SEGUIMIENTO15[[#This Row],[PROYECCIÓN]]</f>
        <v>0.97400686611083864</v>
      </c>
    </row>
    <row r="100" spans="2:13" x14ac:dyDescent="0.25">
      <c r="B100" s="35" t="s">
        <v>34</v>
      </c>
      <c r="C100" s="35" t="s">
        <v>101</v>
      </c>
      <c r="D100" s="36">
        <v>447798000327</v>
      </c>
      <c r="E100" s="35" t="s">
        <v>151</v>
      </c>
      <c r="F100" s="28">
        <v>658</v>
      </c>
      <c r="G100" s="37">
        <v>584</v>
      </c>
      <c r="H100" s="28">
        <v>74</v>
      </c>
      <c r="I100" s="38">
        <v>0.12671232876712329</v>
      </c>
      <c r="J100" s="39">
        <v>649</v>
      </c>
      <c r="K100" s="28">
        <v>649</v>
      </c>
      <c r="L100" s="28">
        <v>-9</v>
      </c>
      <c r="M100" s="40">
        <f>SEGUIMIENTO15[[#This Row],[AVANCE_MAT]]/SEGUIMIENTO15[[#This Row],[PROYECCIÓN]]</f>
        <v>0.98632218844984798</v>
      </c>
    </row>
    <row r="101" spans="2:13" x14ac:dyDescent="0.25">
      <c r="B101" s="35" t="s">
        <v>34</v>
      </c>
      <c r="C101" s="35" t="s">
        <v>35</v>
      </c>
      <c r="D101" s="36">
        <v>147170000022</v>
      </c>
      <c r="E101" s="35" t="s">
        <v>152</v>
      </c>
      <c r="F101" s="28">
        <v>2242</v>
      </c>
      <c r="G101" s="37">
        <v>2241</v>
      </c>
      <c r="H101" s="28">
        <v>1</v>
      </c>
      <c r="I101" s="38">
        <v>4.4622936189201248E-4</v>
      </c>
      <c r="J101" s="39">
        <v>2169</v>
      </c>
      <c r="K101" s="28">
        <v>2182</v>
      </c>
      <c r="L101" s="28">
        <v>-60</v>
      </c>
      <c r="M101" s="40">
        <f>SEGUIMIENTO15[[#This Row],[AVANCE_MAT]]/SEGUIMIENTO15[[#This Row],[PROYECCIÓN]]</f>
        <v>0.9732381801962533</v>
      </c>
    </row>
    <row r="102" spans="2:13" x14ac:dyDescent="0.25">
      <c r="B102" s="35" t="s">
        <v>20</v>
      </c>
      <c r="C102" s="35" t="s">
        <v>72</v>
      </c>
      <c r="D102" s="36">
        <v>247692000507</v>
      </c>
      <c r="E102" s="35" t="s">
        <v>153</v>
      </c>
      <c r="F102" s="28">
        <v>620</v>
      </c>
      <c r="G102" s="37">
        <v>615</v>
      </c>
      <c r="H102" s="28">
        <v>5</v>
      </c>
      <c r="I102" s="38">
        <v>8.130081300813009E-3</v>
      </c>
      <c r="J102" s="39">
        <v>605</v>
      </c>
      <c r="K102" s="28">
        <v>605</v>
      </c>
      <c r="L102" s="28">
        <v>-15</v>
      </c>
      <c r="M102" s="40">
        <f>SEGUIMIENTO15[[#This Row],[AVANCE_MAT]]/SEGUIMIENTO15[[#This Row],[PROYECCIÓN]]</f>
        <v>0.97580645161290325</v>
      </c>
    </row>
    <row r="103" spans="2:13" x14ac:dyDescent="0.25">
      <c r="B103" s="35" t="s">
        <v>20</v>
      </c>
      <c r="C103" s="35" t="s">
        <v>79</v>
      </c>
      <c r="D103" s="36">
        <v>247245001890</v>
      </c>
      <c r="E103" s="35" t="s">
        <v>154</v>
      </c>
      <c r="F103" s="28">
        <v>1227</v>
      </c>
      <c r="G103" s="37">
        <v>1227</v>
      </c>
      <c r="H103" s="28">
        <v>0</v>
      </c>
      <c r="I103" s="38">
        <v>0</v>
      </c>
      <c r="J103" s="39">
        <v>1198</v>
      </c>
      <c r="K103" s="28">
        <v>1197</v>
      </c>
      <c r="L103" s="28">
        <v>-30</v>
      </c>
      <c r="M103" s="40">
        <f>SEGUIMIENTO15[[#This Row],[AVANCE_MAT]]/SEGUIMIENTO15[[#This Row],[PROYECCIÓN]]</f>
        <v>0.97555012224938875</v>
      </c>
    </row>
    <row r="104" spans="2:13" x14ac:dyDescent="0.25">
      <c r="B104" s="35" t="s">
        <v>20</v>
      </c>
      <c r="C104" s="35" t="s">
        <v>85</v>
      </c>
      <c r="D104" s="36">
        <v>147545001668</v>
      </c>
      <c r="E104" s="35" t="s">
        <v>155</v>
      </c>
      <c r="F104" s="28">
        <v>1795</v>
      </c>
      <c r="G104" s="37">
        <v>1746</v>
      </c>
      <c r="H104" s="28">
        <v>49</v>
      </c>
      <c r="I104" s="38">
        <v>2.8064146620847653E-2</v>
      </c>
      <c r="J104" s="39">
        <v>1755</v>
      </c>
      <c r="K104" s="28">
        <v>1755</v>
      </c>
      <c r="L104" s="28">
        <v>-40</v>
      </c>
      <c r="M104" s="40">
        <f>SEGUIMIENTO15[[#This Row],[AVANCE_MAT]]/SEGUIMIENTO15[[#This Row],[PROYECCIÓN]]</f>
        <v>0.97771587743732591</v>
      </c>
    </row>
    <row r="105" spans="2:13" x14ac:dyDescent="0.25">
      <c r="B105" s="35" t="s">
        <v>34</v>
      </c>
      <c r="C105" s="35" t="s">
        <v>139</v>
      </c>
      <c r="D105" s="36">
        <v>247555002331</v>
      </c>
      <c r="E105" s="35" t="s">
        <v>156</v>
      </c>
      <c r="F105" s="28">
        <v>2527</v>
      </c>
      <c r="G105" s="37">
        <v>2453</v>
      </c>
      <c r="H105" s="28">
        <v>74</v>
      </c>
      <c r="I105" s="38">
        <v>3.0167142274765593E-2</v>
      </c>
      <c r="J105" s="39">
        <v>2477</v>
      </c>
      <c r="K105" s="28">
        <v>2476</v>
      </c>
      <c r="L105" s="28">
        <v>-51</v>
      </c>
      <c r="M105" s="40">
        <f>SEGUIMIENTO15[[#This Row],[AVANCE_MAT]]/SEGUIMIENTO15[[#This Row],[PROYECCIÓN]]</f>
        <v>0.97981796596755044</v>
      </c>
    </row>
    <row r="106" spans="2:13" x14ac:dyDescent="0.25">
      <c r="B106" s="35" t="s">
        <v>34</v>
      </c>
      <c r="C106" s="35" t="s">
        <v>111</v>
      </c>
      <c r="D106" s="36">
        <v>247058001045</v>
      </c>
      <c r="E106" s="35" t="s">
        <v>157</v>
      </c>
      <c r="F106" s="28">
        <v>2005</v>
      </c>
      <c r="G106" s="37">
        <v>1955</v>
      </c>
      <c r="H106" s="28">
        <v>50</v>
      </c>
      <c r="I106" s="38">
        <v>2.557544757033248E-2</v>
      </c>
      <c r="J106" s="39">
        <v>1967</v>
      </c>
      <c r="K106" s="28">
        <v>1968</v>
      </c>
      <c r="L106" s="28">
        <v>-37</v>
      </c>
      <c r="M106" s="40">
        <f>SEGUIMIENTO15[[#This Row],[AVANCE_MAT]]/SEGUIMIENTO15[[#This Row],[PROYECCIÓN]]</f>
        <v>0.98154613466334162</v>
      </c>
    </row>
    <row r="107" spans="2:13" x14ac:dyDescent="0.25">
      <c r="B107" s="35" t="s">
        <v>27</v>
      </c>
      <c r="C107" s="35" t="s">
        <v>44</v>
      </c>
      <c r="D107" s="36">
        <v>147268002040</v>
      </c>
      <c r="E107" s="35" t="s">
        <v>158</v>
      </c>
      <c r="F107" s="28">
        <v>1623</v>
      </c>
      <c r="G107" s="37">
        <v>1583</v>
      </c>
      <c r="H107" s="28">
        <v>40</v>
      </c>
      <c r="I107" s="38">
        <v>2.5268477574226154E-2</v>
      </c>
      <c r="J107" s="39">
        <v>1595</v>
      </c>
      <c r="K107" s="28">
        <v>1601</v>
      </c>
      <c r="L107" s="28">
        <v>-22</v>
      </c>
      <c r="M107" s="40">
        <f>SEGUIMIENTO15[[#This Row],[AVANCE_MAT]]/SEGUIMIENTO15[[#This Row],[PROYECCIÓN]]</f>
        <v>0.9864448552064079</v>
      </c>
    </row>
    <row r="108" spans="2:13" x14ac:dyDescent="0.25">
      <c r="B108" s="35" t="s">
        <v>27</v>
      </c>
      <c r="C108" s="35" t="s">
        <v>52</v>
      </c>
      <c r="D108" s="36">
        <v>247189041948</v>
      </c>
      <c r="E108" s="35" t="s">
        <v>159</v>
      </c>
      <c r="F108" s="28">
        <v>506</v>
      </c>
      <c r="G108" s="37">
        <v>506</v>
      </c>
      <c r="H108" s="28">
        <v>0</v>
      </c>
      <c r="I108" s="38">
        <v>0</v>
      </c>
      <c r="J108" s="39">
        <v>497</v>
      </c>
      <c r="K108" s="28">
        <v>497</v>
      </c>
      <c r="L108" s="28">
        <v>-9</v>
      </c>
      <c r="M108" s="40">
        <f>SEGUIMIENTO15[[#This Row],[AVANCE_MAT]]/SEGUIMIENTO15[[#This Row],[PROYECCIÓN]]</f>
        <v>0.98221343873517786</v>
      </c>
    </row>
    <row r="109" spans="2:13" x14ac:dyDescent="0.25">
      <c r="B109" s="35" t="s">
        <v>20</v>
      </c>
      <c r="C109" s="35" t="s">
        <v>92</v>
      </c>
      <c r="D109" s="36">
        <v>247707000053</v>
      </c>
      <c r="E109" s="35" t="s">
        <v>160</v>
      </c>
      <c r="F109" s="28">
        <v>579</v>
      </c>
      <c r="G109" s="37">
        <v>579</v>
      </c>
      <c r="H109" s="28">
        <v>0</v>
      </c>
      <c r="I109" s="38">
        <v>0</v>
      </c>
      <c r="J109" s="39">
        <v>573</v>
      </c>
      <c r="K109" s="28">
        <v>573</v>
      </c>
      <c r="L109" s="28">
        <v>-6</v>
      </c>
      <c r="M109" s="40">
        <f>SEGUIMIENTO15[[#This Row],[AVANCE_MAT]]/SEGUIMIENTO15[[#This Row],[PROYECCIÓN]]</f>
        <v>0.98963730569948183</v>
      </c>
    </row>
    <row r="110" spans="2:13" x14ac:dyDescent="0.25">
      <c r="B110" s="35" t="s">
        <v>27</v>
      </c>
      <c r="C110" s="35" t="s">
        <v>52</v>
      </c>
      <c r="D110" s="36">
        <v>247189001547</v>
      </c>
      <c r="E110" s="35" t="s">
        <v>161</v>
      </c>
      <c r="F110" s="28">
        <v>2932</v>
      </c>
      <c r="G110" s="37">
        <v>2848</v>
      </c>
      <c r="H110" s="28">
        <v>84</v>
      </c>
      <c r="I110" s="38">
        <v>2.9494382022471909E-2</v>
      </c>
      <c r="J110" s="39">
        <v>2892</v>
      </c>
      <c r="K110" s="28">
        <v>2892</v>
      </c>
      <c r="L110" s="28">
        <v>-40</v>
      </c>
      <c r="M110" s="40">
        <f>SEGUIMIENTO15[[#This Row],[AVANCE_MAT]]/SEGUIMIENTO15[[#This Row],[PROYECCIÓN]]</f>
        <v>0.98635743519781716</v>
      </c>
    </row>
    <row r="111" spans="2:13" x14ac:dyDescent="0.25">
      <c r="B111" s="35" t="s">
        <v>15</v>
      </c>
      <c r="C111" s="35" t="s">
        <v>41</v>
      </c>
      <c r="D111" s="36">
        <v>247541000190</v>
      </c>
      <c r="E111" s="35" t="s">
        <v>162</v>
      </c>
      <c r="F111" s="28">
        <v>304</v>
      </c>
      <c r="G111" s="37">
        <v>304</v>
      </c>
      <c r="H111" s="28">
        <v>0</v>
      </c>
      <c r="I111" s="38">
        <v>0</v>
      </c>
      <c r="J111" s="39">
        <v>300</v>
      </c>
      <c r="K111" s="28">
        <v>300</v>
      </c>
      <c r="L111" s="28">
        <v>-4</v>
      </c>
      <c r="M111" s="40">
        <f>SEGUIMIENTO15[[#This Row],[AVANCE_MAT]]/SEGUIMIENTO15[[#This Row],[PROYECCIÓN]]</f>
        <v>0.98684210526315785</v>
      </c>
    </row>
    <row r="112" spans="2:13" x14ac:dyDescent="0.25">
      <c r="B112" s="35" t="s">
        <v>15</v>
      </c>
      <c r="C112" s="35" t="s">
        <v>41</v>
      </c>
      <c r="D112" s="36">
        <v>247541000475</v>
      </c>
      <c r="E112" s="35" t="s">
        <v>163</v>
      </c>
      <c r="F112" s="28">
        <v>578</v>
      </c>
      <c r="G112" s="37">
        <v>574</v>
      </c>
      <c r="H112" s="28">
        <v>4</v>
      </c>
      <c r="I112" s="38">
        <v>6.9686411149825784E-3</v>
      </c>
      <c r="J112" s="39">
        <v>572</v>
      </c>
      <c r="K112" s="28">
        <v>572</v>
      </c>
      <c r="L112" s="28">
        <v>-6</v>
      </c>
      <c r="M112" s="40">
        <f>SEGUIMIENTO15[[#This Row],[AVANCE_MAT]]/SEGUIMIENTO15[[#This Row],[PROYECCIÓN]]</f>
        <v>0.98961937716262971</v>
      </c>
    </row>
    <row r="113" spans="2:13" x14ac:dyDescent="0.25">
      <c r="B113" s="35" t="s">
        <v>20</v>
      </c>
      <c r="C113" s="35" t="s">
        <v>85</v>
      </c>
      <c r="D113" s="36">
        <v>247707000002</v>
      </c>
      <c r="E113" s="35" t="s">
        <v>164</v>
      </c>
      <c r="F113" s="28">
        <v>505</v>
      </c>
      <c r="G113" s="37">
        <v>497</v>
      </c>
      <c r="H113" s="28">
        <v>8</v>
      </c>
      <c r="I113" s="38">
        <v>1.6096579476861168E-2</v>
      </c>
      <c r="J113" s="39">
        <v>503</v>
      </c>
      <c r="K113" s="28">
        <v>504</v>
      </c>
      <c r="L113" s="28">
        <v>-1</v>
      </c>
      <c r="M113" s="40">
        <f>SEGUIMIENTO15[[#This Row],[AVANCE_MAT]]/SEGUIMIENTO15[[#This Row],[PROYECCIÓN]]</f>
        <v>0.99801980198019802</v>
      </c>
    </row>
    <row r="114" spans="2:13" x14ac:dyDescent="0.25">
      <c r="B114" s="35" t="s">
        <v>20</v>
      </c>
      <c r="C114" s="35" t="s">
        <v>85</v>
      </c>
      <c r="D114" s="36">
        <v>247545000071</v>
      </c>
      <c r="E114" s="35" t="s">
        <v>165</v>
      </c>
      <c r="F114" s="28">
        <v>684</v>
      </c>
      <c r="G114" s="37">
        <v>656</v>
      </c>
      <c r="H114" s="28">
        <v>28</v>
      </c>
      <c r="I114" s="38">
        <v>4.2682926829268296E-2</v>
      </c>
      <c r="J114" s="39">
        <v>682</v>
      </c>
      <c r="K114" s="28">
        <v>682</v>
      </c>
      <c r="L114" s="28">
        <v>-2</v>
      </c>
      <c r="M114" s="40">
        <f>SEGUIMIENTO15[[#This Row],[AVANCE_MAT]]/SEGUIMIENTO15[[#This Row],[PROYECCIÓN]]</f>
        <v>0.99707602339181289</v>
      </c>
    </row>
    <row r="115" spans="2:13" x14ac:dyDescent="0.25">
      <c r="B115" s="35" t="s">
        <v>15</v>
      </c>
      <c r="C115" s="35" t="s">
        <v>67</v>
      </c>
      <c r="D115" s="36">
        <v>147258000146</v>
      </c>
      <c r="E115" s="35" t="s">
        <v>166</v>
      </c>
      <c r="F115" s="28">
        <v>1394</v>
      </c>
      <c r="G115" s="37">
        <v>1394</v>
      </c>
      <c r="H115" s="28">
        <v>0</v>
      </c>
      <c r="I115" s="38">
        <v>0</v>
      </c>
      <c r="J115" s="39">
        <v>1379</v>
      </c>
      <c r="K115" s="28">
        <v>1379</v>
      </c>
      <c r="L115" s="28">
        <v>-15</v>
      </c>
      <c r="M115" s="40">
        <f>SEGUIMIENTO15[[#This Row],[AVANCE_MAT]]/SEGUIMIENTO15[[#This Row],[PROYECCIÓN]]</f>
        <v>0.98923959827833574</v>
      </c>
    </row>
    <row r="116" spans="2:13" x14ac:dyDescent="0.25">
      <c r="B116" s="35" t="s">
        <v>20</v>
      </c>
      <c r="C116" s="35" t="s">
        <v>79</v>
      </c>
      <c r="D116" s="36">
        <v>247245000176</v>
      </c>
      <c r="E116" s="35" t="s">
        <v>167</v>
      </c>
      <c r="F116" s="28">
        <v>426</v>
      </c>
      <c r="G116" s="37">
        <v>426</v>
      </c>
      <c r="H116" s="28">
        <v>0</v>
      </c>
      <c r="I116" s="38">
        <v>0</v>
      </c>
      <c r="J116" s="39">
        <v>422</v>
      </c>
      <c r="K116" s="28">
        <v>422</v>
      </c>
      <c r="L116" s="28">
        <v>-4</v>
      </c>
      <c r="M116" s="40">
        <f>SEGUIMIENTO15[[#This Row],[AVANCE_MAT]]/SEGUIMIENTO15[[#This Row],[PROYECCIÓN]]</f>
        <v>0.99061032863849763</v>
      </c>
    </row>
    <row r="117" spans="2:13" x14ac:dyDescent="0.25">
      <c r="B117" s="35" t="s">
        <v>20</v>
      </c>
      <c r="C117" s="35" t="s">
        <v>79</v>
      </c>
      <c r="D117" s="36">
        <v>147245001941</v>
      </c>
      <c r="E117" s="35" t="s">
        <v>168</v>
      </c>
      <c r="F117" s="28">
        <v>1994</v>
      </c>
      <c r="G117" s="37">
        <v>1975</v>
      </c>
      <c r="H117" s="28">
        <v>19</v>
      </c>
      <c r="I117" s="38">
        <v>9.6202531645569623E-3</v>
      </c>
      <c r="J117" s="39">
        <v>1978</v>
      </c>
      <c r="K117" s="28">
        <v>1978</v>
      </c>
      <c r="L117" s="28">
        <v>-16</v>
      </c>
      <c r="M117" s="40">
        <f>SEGUIMIENTO15[[#This Row],[AVANCE_MAT]]/SEGUIMIENTO15[[#This Row],[PROYECCIÓN]]</f>
        <v>0.99197592778335009</v>
      </c>
    </row>
    <row r="118" spans="2:13" x14ac:dyDescent="0.25">
      <c r="B118" s="35" t="s">
        <v>20</v>
      </c>
      <c r="C118" s="35" t="s">
        <v>79</v>
      </c>
      <c r="D118" s="36">
        <v>247245000419</v>
      </c>
      <c r="E118" s="35" t="s">
        <v>169</v>
      </c>
      <c r="F118" s="28">
        <v>463</v>
      </c>
      <c r="G118" s="37">
        <v>451</v>
      </c>
      <c r="H118" s="28">
        <v>12</v>
      </c>
      <c r="I118" s="38">
        <v>2.6607538802660754E-2</v>
      </c>
      <c r="J118" s="39">
        <v>460</v>
      </c>
      <c r="K118" s="28">
        <v>460</v>
      </c>
      <c r="L118" s="28">
        <v>-3</v>
      </c>
      <c r="M118" s="40">
        <f>SEGUIMIENTO15[[#This Row],[AVANCE_MAT]]/SEGUIMIENTO15[[#This Row],[PROYECCIÓN]]</f>
        <v>0.99352051835853128</v>
      </c>
    </row>
    <row r="119" spans="2:13" x14ac:dyDescent="0.25">
      <c r="B119" s="35" t="s">
        <v>27</v>
      </c>
      <c r="C119" s="35" t="s">
        <v>44</v>
      </c>
      <c r="D119" s="36">
        <v>247053000474</v>
      </c>
      <c r="E119" s="35" t="s">
        <v>170</v>
      </c>
      <c r="F119" s="28">
        <v>2329</v>
      </c>
      <c r="G119" s="37">
        <v>2182</v>
      </c>
      <c r="H119" s="28">
        <v>147</v>
      </c>
      <c r="I119" s="38">
        <v>6.7369385884509622E-2</v>
      </c>
      <c r="J119" s="39">
        <v>2320</v>
      </c>
      <c r="K119" s="28">
        <v>2322</v>
      </c>
      <c r="L119" s="28">
        <v>-7</v>
      </c>
      <c r="M119" s="40">
        <f>SEGUIMIENTO15[[#This Row],[AVANCE_MAT]]/SEGUIMIENTO15[[#This Row],[PROYECCIÓN]]</f>
        <v>0.99699441820523826</v>
      </c>
    </row>
    <row r="120" spans="2:13" x14ac:dyDescent="0.25">
      <c r="B120" s="35" t="s">
        <v>27</v>
      </c>
      <c r="C120" s="35" t="s">
        <v>28</v>
      </c>
      <c r="D120" s="36">
        <v>247288001168</v>
      </c>
      <c r="E120" s="35" t="s">
        <v>171</v>
      </c>
      <c r="F120" s="28">
        <v>892</v>
      </c>
      <c r="G120" s="37">
        <v>892</v>
      </c>
      <c r="H120" s="28">
        <v>0</v>
      </c>
      <c r="I120" s="38">
        <v>0</v>
      </c>
      <c r="J120" s="39">
        <v>899</v>
      </c>
      <c r="K120" s="28">
        <v>899</v>
      </c>
      <c r="L120" s="28">
        <v>7</v>
      </c>
      <c r="M120" s="40">
        <f>SEGUIMIENTO15[[#This Row],[AVANCE_MAT]]/SEGUIMIENTO15[[#This Row],[PROYECCIÓN]]</f>
        <v>1.007847533632287</v>
      </c>
    </row>
    <row r="121" spans="2:13" x14ac:dyDescent="0.25">
      <c r="B121" s="35" t="s">
        <v>27</v>
      </c>
      <c r="C121" s="35" t="s">
        <v>52</v>
      </c>
      <c r="D121" s="36">
        <v>247980000104</v>
      </c>
      <c r="E121" s="35" t="s">
        <v>172</v>
      </c>
      <c r="F121" s="28">
        <v>1659</v>
      </c>
      <c r="G121" s="37">
        <v>1659</v>
      </c>
      <c r="H121" s="28">
        <v>0</v>
      </c>
      <c r="I121" s="38">
        <v>0</v>
      </c>
      <c r="J121" s="39">
        <v>1665</v>
      </c>
      <c r="K121" s="28">
        <v>1665</v>
      </c>
      <c r="L121" s="28">
        <v>6</v>
      </c>
      <c r="M121" s="40">
        <f>SEGUIMIENTO15[[#This Row],[AVANCE_MAT]]/SEGUIMIENTO15[[#This Row],[PROYECCIÓN]]</f>
        <v>1.003616636528029</v>
      </c>
    </row>
    <row r="122" spans="2:13" x14ac:dyDescent="0.25">
      <c r="B122" s="35" t="s">
        <v>20</v>
      </c>
      <c r="C122" s="35" t="s">
        <v>79</v>
      </c>
      <c r="D122" s="36">
        <v>247245000982</v>
      </c>
      <c r="E122" s="35" t="s">
        <v>173</v>
      </c>
      <c r="F122" s="28">
        <v>410</v>
      </c>
      <c r="G122" s="37">
        <v>386</v>
      </c>
      <c r="H122" s="28">
        <v>24</v>
      </c>
      <c r="I122" s="38">
        <v>6.2176165803108807E-2</v>
      </c>
      <c r="J122" s="39">
        <v>409</v>
      </c>
      <c r="K122" s="28">
        <v>409</v>
      </c>
      <c r="L122" s="28">
        <v>-1</v>
      </c>
      <c r="M122" s="40">
        <f>SEGUIMIENTO15[[#This Row],[AVANCE_MAT]]/SEGUIMIENTO15[[#This Row],[PROYECCIÓN]]</f>
        <v>0.9975609756097561</v>
      </c>
    </row>
    <row r="123" spans="2:13" x14ac:dyDescent="0.25">
      <c r="B123" s="35" t="s">
        <v>27</v>
      </c>
      <c r="C123" s="35" t="s">
        <v>52</v>
      </c>
      <c r="D123" s="36">
        <v>247189002420</v>
      </c>
      <c r="E123" s="35" t="s">
        <v>174</v>
      </c>
      <c r="F123" s="28">
        <v>1652</v>
      </c>
      <c r="G123" s="37">
        <v>1610</v>
      </c>
      <c r="H123" s="28">
        <v>42</v>
      </c>
      <c r="I123" s="38">
        <v>2.6086956521739129E-2</v>
      </c>
      <c r="J123" s="39">
        <v>1640</v>
      </c>
      <c r="K123" s="28">
        <v>1640</v>
      </c>
      <c r="L123" s="28">
        <v>-12</v>
      </c>
      <c r="M123" s="40">
        <f>SEGUIMIENTO15[[#This Row],[AVANCE_MAT]]/SEGUIMIENTO15[[#This Row],[PROYECCIÓN]]</f>
        <v>0.99273607748184023</v>
      </c>
    </row>
    <row r="124" spans="2:13" x14ac:dyDescent="0.25">
      <c r="B124" s="35" t="s">
        <v>15</v>
      </c>
      <c r="C124" s="35" t="s">
        <v>175</v>
      </c>
      <c r="D124" s="36">
        <v>147675000060</v>
      </c>
      <c r="E124" s="35" t="s">
        <v>176</v>
      </c>
      <c r="F124" s="28">
        <v>1325</v>
      </c>
      <c r="G124" s="37">
        <v>1325</v>
      </c>
      <c r="H124" s="28">
        <v>0</v>
      </c>
      <c r="I124" s="38">
        <v>0</v>
      </c>
      <c r="J124" s="39">
        <v>1324</v>
      </c>
      <c r="K124" s="28">
        <v>1323</v>
      </c>
      <c r="L124" s="28">
        <v>-2</v>
      </c>
      <c r="M124" s="40">
        <f>SEGUIMIENTO15[[#This Row],[AVANCE_MAT]]/SEGUIMIENTO15[[#This Row],[PROYECCIÓN]]</f>
        <v>0.99849056603773589</v>
      </c>
    </row>
    <row r="125" spans="2:13" x14ac:dyDescent="0.25">
      <c r="B125" s="35" t="s">
        <v>34</v>
      </c>
      <c r="C125" s="35" t="s">
        <v>76</v>
      </c>
      <c r="D125" s="36">
        <v>147555000627</v>
      </c>
      <c r="E125" s="35" t="s">
        <v>177</v>
      </c>
      <c r="F125" s="28">
        <v>2350</v>
      </c>
      <c r="G125" s="37">
        <v>2338</v>
      </c>
      <c r="H125" s="28">
        <v>12</v>
      </c>
      <c r="I125" s="38">
        <v>5.1325919589392645E-3</v>
      </c>
      <c r="J125" s="39">
        <v>2348</v>
      </c>
      <c r="K125" s="28">
        <v>2348</v>
      </c>
      <c r="L125" s="28">
        <v>-2</v>
      </c>
      <c r="M125" s="40">
        <f>SEGUIMIENTO15[[#This Row],[AVANCE_MAT]]/SEGUIMIENTO15[[#This Row],[PROYECCIÓN]]</f>
        <v>0.99914893617021272</v>
      </c>
    </row>
    <row r="126" spans="2:13" x14ac:dyDescent="0.25">
      <c r="B126" s="35" t="s">
        <v>27</v>
      </c>
      <c r="C126" s="35" t="s">
        <v>84</v>
      </c>
      <c r="D126" s="36">
        <v>147053001913</v>
      </c>
      <c r="E126" s="35" t="s">
        <v>178</v>
      </c>
      <c r="F126" s="28">
        <v>1586</v>
      </c>
      <c r="G126" s="37">
        <v>1545</v>
      </c>
      <c r="H126" s="28">
        <v>41</v>
      </c>
      <c r="I126" s="38">
        <v>2.6537216828478965E-2</v>
      </c>
      <c r="J126" s="39">
        <v>1578</v>
      </c>
      <c r="K126" s="28">
        <v>1578</v>
      </c>
      <c r="L126" s="28">
        <v>-8</v>
      </c>
      <c r="M126" s="40">
        <f>SEGUIMIENTO15[[#This Row],[AVANCE_MAT]]/SEGUIMIENTO15[[#This Row],[PROYECCIÓN]]</f>
        <v>0.99495586380832279</v>
      </c>
    </row>
    <row r="127" spans="2:13" x14ac:dyDescent="0.25">
      <c r="B127" s="35" t="s">
        <v>27</v>
      </c>
      <c r="C127" s="35" t="s">
        <v>52</v>
      </c>
      <c r="D127" s="36">
        <v>247189004341</v>
      </c>
      <c r="E127" s="35" t="s">
        <v>179</v>
      </c>
      <c r="F127" s="28">
        <v>833</v>
      </c>
      <c r="G127" s="37">
        <v>812</v>
      </c>
      <c r="H127" s="28">
        <v>21</v>
      </c>
      <c r="I127" s="38">
        <v>2.5862068965517241E-2</v>
      </c>
      <c r="J127" s="39">
        <v>832</v>
      </c>
      <c r="K127" s="28">
        <v>832</v>
      </c>
      <c r="L127" s="28">
        <v>-1</v>
      </c>
      <c r="M127" s="40">
        <f>SEGUIMIENTO15[[#This Row],[AVANCE_MAT]]/SEGUIMIENTO15[[#This Row],[PROYECCIÓN]]</f>
        <v>0.99879951980792314</v>
      </c>
    </row>
    <row r="128" spans="2:13" x14ac:dyDescent="0.25">
      <c r="B128" s="35" t="s">
        <v>20</v>
      </c>
      <c r="C128" s="35" t="s">
        <v>72</v>
      </c>
      <c r="D128" s="36">
        <v>247692000434</v>
      </c>
      <c r="E128" s="35" t="s">
        <v>180</v>
      </c>
      <c r="F128" s="28">
        <v>705</v>
      </c>
      <c r="G128" s="37">
        <v>705</v>
      </c>
      <c r="H128" s="28">
        <v>0</v>
      </c>
      <c r="I128" s="38">
        <v>0</v>
      </c>
      <c r="J128" s="39">
        <v>709</v>
      </c>
      <c r="K128" s="28">
        <v>709</v>
      </c>
      <c r="L128" s="28">
        <v>4</v>
      </c>
      <c r="M128" s="40">
        <f>SEGUIMIENTO15[[#This Row],[AVANCE_MAT]]/SEGUIMIENTO15[[#This Row],[PROYECCIÓN]]</f>
        <v>1.0056737588652482</v>
      </c>
    </row>
    <row r="129" spans="2:13" x14ac:dyDescent="0.25">
      <c r="B129" s="35" t="s">
        <v>20</v>
      </c>
      <c r="C129" s="35" t="s">
        <v>72</v>
      </c>
      <c r="D129" s="36">
        <v>147692000081</v>
      </c>
      <c r="E129" s="35" t="s">
        <v>181</v>
      </c>
      <c r="F129" s="28">
        <v>1407</v>
      </c>
      <c r="G129" s="37">
        <v>1407</v>
      </c>
      <c r="H129" s="28">
        <v>0</v>
      </c>
      <c r="I129" s="38">
        <v>0</v>
      </c>
      <c r="J129" s="39">
        <v>1412</v>
      </c>
      <c r="K129" s="28">
        <v>1412</v>
      </c>
      <c r="L129" s="28">
        <v>5</v>
      </c>
      <c r="M129" s="40">
        <f>SEGUIMIENTO15[[#This Row],[AVANCE_MAT]]/SEGUIMIENTO15[[#This Row],[PROYECCIÓN]]</f>
        <v>1.0035536602700781</v>
      </c>
    </row>
    <row r="130" spans="2:13" x14ac:dyDescent="0.25">
      <c r="B130" s="35" t="s">
        <v>20</v>
      </c>
      <c r="C130" s="35" t="s">
        <v>79</v>
      </c>
      <c r="D130" s="36">
        <v>147245000252</v>
      </c>
      <c r="E130" s="35" t="s">
        <v>182</v>
      </c>
      <c r="F130" s="28">
        <v>4323</v>
      </c>
      <c r="G130" s="37">
        <v>4323</v>
      </c>
      <c r="H130" s="28">
        <v>0</v>
      </c>
      <c r="I130" s="38">
        <v>0</v>
      </c>
      <c r="J130" s="39">
        <v>4381</v>
      </c>
      <c r="K130" s="28">
        <v>4381</v>
      </c>
      <c r="L130" s="28">
        <v>58</v>
      </c>
      <c r="M130" s="40">
        <f>SEGUIMIENTO15[[#This Row],[AVANCE_MAT]]/SEGUIMIENTO15[[#This Row],[PROYECCIÓN]]</f>
        <v>1.0134166088364562</v>
      </c>
    </row>
    <row r="131" spans="2:13" x14ac:dyDescent="0.25">
      <c r="B131" s="35" t="s">
        <v>20</v>
      </c>
      <c r="C131" s="35" t="s">
        <v>63</v>
      </c>
      <c r="D131" s="36">
        <v>147318000311</v>
      </c>
      <c r="E131" s="35" t="s">
        <v>183</v>
      </c>
      <c r="F131" s="28">
        <v>840</v>
      </c>
      <c r="G131" s="37">
        <v>804</v>
      </c>
      <c r="H131" s="28">
        <v>36</v>
      </c>
      <c r="I131" s="38">
        <v>4.4776119402985072E-2</v>
      </c>
      <c r="J131" s="39">
        <v>846</v>
      </c>
      <c r="K131" s="28">
        <v>846</v>
      </c>
      <c r="L131" s="28">
        <v>6</v>
      </c>
      <c r="M131" s="40">
        <f>SEGUIMIENTO15[[#This Row],[AVANCE_MAT]]/SEGUIMIENTO15[[#This Row],[PROYECCIÓN]]</f>
        <v>1.0071428571428571</v>
      </c>
    </row>
    <row r="132" spans="2:13" x14ac:dyDescent="0.25">
      <c r="B132" s="35" t="s">
        <v>27</v>
      </c>
      <c r="C132" s="35" t="s">
        <v>28</v>
      </c>
      <c r="D132" s="36">
        <v>247288010761</v>
      </c>
      <c r="E132" s="35" t="s">
        <v>184</v>
      </c>
      <c r="F132" s="28">
        <v>1221</v>
      </c>
      <c r="G132" s="37">
        <v>1221</v>
      </c>
      <c r="H132" s="28">
        <v>0</v>
      </c>
      <c r="I132" s="38">
        <v>0</v>
      </c>
      <c r="J132" s="39">
        <v>1241</v>
      </c>
      <c r="K132" s="28">
        <v>1241</v>
      </c>
      <c r="L132" s="28">
        <v>20</v>
      </c>
      <c r="M132" s="40">
        <f>SEGUIMIENTO15[[#This Row],[AVANCE_MAT]]/SEGUIMIENTO15[[#This Row],[PROYECCIÓN]]</f>
        <v>1.0163800163800163</v>
      </c>
    </row>
    <row r="133" spans="2:13" x14ac:dyDescent="0.25">
      <c r="B133" s="35" t="s">
        <v>15</v>
      </c>
      <c r="C133" s="35" t="s">
        <v>175</v>
      </c>
      <c r="D133" s="36">
        <v>347675000115</v>
      </c>
      <c r="E133" s="35" t="s">
        <v>185</v>
      </c>
      <c r="F133" s="28">
        <v>521</v>
      </c>
      <c r="G133" s="37">
        <v>478</v>
      </c>
      <c r="H133" s="28">
        <v>43</v>
      </c>
      <c r="I133" s="38">
        <v>8.9958158995815898E-2</v>
      </c>
      <c r="J133" s="39">
        <v>526</v>
      </c>
      <c r="K133" s="28">
        <v>526</v>
      </c>
      <c r="L133" s="28">
        <v>5</v>
      </c>
      <c r="M133" s="40">
        <f>SEGUIMIENTO15[[#This Row],[AVANCE_MAT]]/SEGUIMIENTO15[[#This Row],[PROYECCIÓN]]</f>
        <v>1.0095969289827256</v>
      </c>
    </row>
    <row r="134" spans="2:13" x14ac:dyDescent="0.25">
      <c r="B134" s="35" t="s">
        <v>27</v>
      </c>
      <c r="C134" s="35" t="s">
        <v>84</v>
      </c>
      <c r="D134" s="36">
        <v>147053000046</v>
      </c>
      <c r="E134" s="35" t="s">
        <v>186</v>
      </c>
      <c r="F134" s="28">
        <v>2067</v>
      </c>
      <c r="G134" s="37">
        <v>2040</v>
      </c>
      <c r="H134" s="28">
        <v>27</v>
      </c>
      <c r="I134" s="38">
        <v>1.3235294117647059E-2</v>
      </c>
      <c r="J134" s="39">
        <v>2091</v>
      </c>
      <c r="K134" s="28">
        <v>2091</v>
      </c>
      <c r="L134" s="28">
        <v>24</v>
      </c>
      <c r="M134" s="40">
        <f>SEGUIMIENTO15[[#This Row],[AVANCE_MAT]]/SEGUIMIENTO15[[#This Row],[PROYECCIÓN]]</f>
        <v>1.011611030478955</v>
      </c>
    </row>
    <row r="135" spans="2:13" x14ac:dyDescent="0.25">
      <c r="B135" s="35" t="s">
        <v>15</v>
      </c>
      <c r="C135" s="35" t="s">
        <v>187</v>
      </c>
      <c r="D135" s="36">
        <v>147745000437</v>
      </c>
      <c r="E135" s="35" t="s">
        <v>188</v>
      </c>
      <c r="F135" s="28">
        <v>3558</v>
      </c>
      <c r="G135" s="37">
        <v>3558</v>
      </c>
      <c r="H135" s="28">
        <v>0</v>
      </c>
      <c r="I135" s="38">
        <v>0</v>
      </c>
      <c r="J135" s="39">
        <v>3599</v>
      </c>
      <c r="K135" s="28">
        <v>3598</v>
      </c>
      <c r="L135" s="28">
        <v>40</v>
      </c>
      <c r="M135" s="40">
        <f>SEGUIMIENTO15[[#This Row],[AVANCE_MAT]]/SEGUIMIENTO15[[#This Row],[PROYECCIÓN]]</f>
        <v>1.0112422709387296</v>
      </c>
    </row>
    <row r="136" spans="2:13" x14ac:dyDescent="0.25">
      <c r="B136" s="35" t="s">
        <v>15</v>
      </c>
      <c r="C136" s="35" t="s">
        <v>187</v>
      </c>
      <c r="D136" s="36">
        <v>247745000181</v>
      </c>
      <c r="E136" s="35" t="s">
        <v>189</v>
      </c>
      <c r="F136" s="28">
        <v>1983</v>
      </c>
      <c r="G136" s="37">
        <v>1963</v>
      </c>
      <c r="H136" s="28">
        <v>20</v>
      </c>
      <c r="I136" s="38">
        <v>1.0188487009679063E-2</v>
      </c>
      <c r="J136" s="39">
        <v>2005</v>
      </c>
      <c r="K136" s="28">
        <v>2003</v>
      </c>
      <c r="L136" s="28">
        <v>20</v>
      </c>
      <c r="M136" s="40">
        <f>SEGUIMIENTO15[[#This Row],[AVANCE_MAT]]/SEGUIMIENTO15[[#This Row],[PROYECCIÓN]]</f>
        <v>1.0100857286938982</v>
      </c>
    </row>
    <row r="137" spans="2:13" x14ac:dyDescent="0.25">
      <c r="B137" s="35" t="s">
        <v>20</v>
      </c>
      <c r="C137" s="35" t="s">
        <v>79</v>
      </c>
      <c r="D137" s="36">
        <v>247245001857</v>
      </c>
      <c r="E137" s="35" t="s">
        <v>190</v>
      </c>
      <c r="F137" s="28">
        <v>630</v>
      </c>
      <c r="G137" s="37">
        <v>622</v>
      </c>
      <c r="H137" s="28">
        <v>8</v>
      </c>
      <c r="I137" s="38">
        <v>1.2861736334405145E-2</v>
      </c>
      <c r="J137" s="39">
        <v>636</v>
      </c>
      <c r="K137" s="28">
        <v>636</v>
      </c>
      <c r="L137" s="28">
        <v>6</v>
      </c>
      <c r="M137" s="40">
        <f>SEGUIMIENTO15[[#This Row],[AVANCE_MAT]]/SEGUIMIENTO15[[#This Row],[PROYECCIÓN]]</f>
        <v>1.0095238095238095</v>
      </c>
    </row>
    <row r="138" spans="2:13" x14ac:dyDescent="0.25">
      <c r="B138" s="35" t="s">
        <v>15</v>
      </c>
      <c r="C138" s="35" t="s">
        <v>16</v>
      </c>
      <c r="D138" s="36">
        <v>247541000408</v>
      </c>
      <c r="E138" s="35" t="s">
        <v>191</v>
      </c>
      <c r="F138" s="28">
        <v>339</v>
      </c>
      <c r="G138" s="37">
        <v>339</v>
      </c>
      <c r="H138" s="28">
        <v>0</v>
      </c>
      <c r="I138" s="38">
        <v>0</v>
      </c>
      <c r="J138" s="39">
        <v>343</v>
      </c>
      <c r="K138" s="28">
        <v>348</v>
      </c>
      <c r="L138" s="28">
        <v>9</v>
      </c>
      <c r="M138" s="40">
        <f>SEGUIMIENTO15[[#This Row],[AVANCE_MAT]]/SEGUIMIENTO15[[#This Row],[PROYECCIÓN]]</f>
        <v>1.0265486725663717</v>
      </c>
    </row>
    <row r="139" spans="2:13" x14ac:dyDescent="0.25">
      <c r="B139" s="35" t="s">
        <v>27</v>
      </c>
      <c r="C139" s="35" t="s">
        <v>31</v>
      </c>
      <c r="D139" s="36">
        <v>247570000051</v>
      </c>
      <c r="E139" s="35" t="s">
        <v>192</v>
      </c>
      <c r="F139" s="28">
        <v>2084</v>
      </c>
      <c r="G139" s="37">
        <v>2084</v>
      </c>
      <c r="H139" s="28">
        <v>0</v>
      </c>
      <c r="I139" s="38">
        <v>0</v>
      </c>
      <c r="J139" s="39">
        <v>2104</v>
      </c>
      <c r="K139" s="28">
        <v>2107</v>
      </c>
      <c r="L139" s="28">
        <v>23</v>
      </c>
      <c r="M139" s="40">
        <f>SEGUIMIENTO15[[#This Row],[AVANCE_MAT]]/SEGUIMIENTO15[[#This Row],[PROYECCIÓN]]</f>
        <v>1.0110364683301343</v>
      </c>
    </row>
    <row r="140" spans="2:13" x14ac:dyDescent="0.25">
      <c r="B140" s="35" t="s">
        <v>27</v>
      </c>
      <c r="C140" s="35" t="s">
        <v>52</v>
      </c>
      <c r="D140" s="36">
        <v>247189001385</v>
      </c>
      <c r="E140" s="35" t="s">
        <v>193</v>
      </c>
      <c r="F140" s="28">
        <v>631</v>
      </c>
      <c r="G140" s="37">
        <v>631</v>
      </c>
      <c r="H140" s="28">
        <v>0</v>
      </c>
      <c r="I140" s="38">
        <v>0</v>
      </c>
      <c r="J140" s="39">
        <v>637</v>
      </c>
      <c r="K140" s="28">
        <v>637</v>
      </c>
      <c r="L140" s="28">
        <v>6</v>
      </c>
      <c r="M140" s="40">
        <f>SEGUIMIENTO15[[#This Row],[AVANCE_MAT]]/SEGUIMIENTO15[[#This Row],[PROYECCIÓN]]</f>
        <v>1.0095087163232963</v>
      </c>
    </row>
    <row r="141" spans="2:13" x14ac:dyDescent="0.25">
      <c r="B141" s="35" t="s">
        <v>34</v>
      </c>
      <c r="C141" s="35" t="s">
        <v>76</v>
      </c>
      <c r="D141" s="36">
        <v>247555002624</v>
      </c>
      <c r="E141" s="35" t="s">
        <v>194</v>
      </c>
      <c r="F141" s="28">
        <v>1591</v>
      </c>
      <c r="G141" s="37">
        <v>1591</v>
      </c>
      <c r="H141" s="28">
        <v>0</v>
      </c>
      <c r="I141" s="38">
        <v>0</v>
      </c>
      <c r="J141" s="39">
        <v>1617</v>
      </c>
      <c r="K141" s="28">
        <v>1617</v>
      </c>
      <c r="L141" s="28">
        <v>26</v>
      </c>
      <c r="M141" s="40">
        <f>SEGUIMIENTO15[[#This Row],[AVANCE_MAT]]/SEGUIMIENTO15[[#This Row],[PROYECCIÓN]]</f>
        <v>1.0163419233186675</v>
      </c>
    </row>
    <row r="142" spans="2:13" x14ac:dyDescent="0.25">
      <c r="B142" s="35" t="s">
        <v>27</v>
      </c>
      <c r="C142" s="35" t="s">
        <v>52</v>
      </c>
      <c r="D142" s="36">
        <v>247189000109</v>
      </c>
      <c r="E142" s="35" t="s">
        <v>132</v>
      </c>
      <c r="F142" s="28">
        <v>1083</v>
      </c>
      <c r="G142" s="37">
        <v>1083</v>
      </c>
      <c r="H142" s="28">
        <v>0</v>
      </c>
      <c r="I142" s="38">
        <v>0</v>
      </c>
      <c r="J142" s="39">
        <v>1094</v>
      </c>
      <c r="K142" s="28">
        <v>1094</v>
      </c>
      <c r="L142" s="28">
        <v>11</v>
      </c>
      <c r="M142" s="40">
        <f>SEGUIMIENTO15[[#This Row],[AVANCE_MAT]]/SEGUIMIENTO15[[#This Row],[PROYECCIÓN]]</f>
        <v>1.0101569713758078</v>
      </c>
    </row>
    <row r="143" spans="2:13" x14ac:dyDescent="0.25">
      <c r="B143" s="35" t="s">
        <v>15</v>
      </c>
      <c r="C143" s="35" t="s">
        <v>136</v>
      </c>
      <c r="D143" s="36">
        <v>247161000031</v>
      </c>
      <c r="E143" s="35" t="s">
        <v>195</v>
      </c>
      <c r="F143" s="28">
        <v>558</v>
      </c>
      <c r="G143" s="37">
        <v>558</v>
      </c>
      <c r="H143" s="28">
        <v>0</v>
      </c>
      <c r="I143" s="38">
        <v>0</v>
      </c>
      <c r="J143" s="39">
        <v>567</v>
      </c>
      <c r="K143" s="28">
        <v>567</v>
      </c>
      <c r="L143" s="28">
        <v>9</v>
      </c>
      <c r="M143" s="40">
        <f>SEGUIMIENTO15[[#This Row],[AVANCE_MAT]]/SEGUIMIENTO15[[#This Row],[PROYECCIÓN]]</f>
        <v>1.0161290322580645</v>
      </c>
    </row>
    <row r="144" spans="2:13" x14ac:dyDescent="0.25">
      <c r="B144" s="35" t="s">
        <v>20</v>
      </c>
      <c r="C144" s="35" t="s">
        <v>92</v>
      </c>
      <c r="D144" s="36">
        <v>147707000156</v>
      </c>
      <c r="E144" s="35" t="s">
        <v>196</v>
      </c>
      <c r="F144" s="28">
        <v>1251</v>
      </c>
      <c r="G144" s="37">
        <v>1199</v>
      </c>
      <c r="H144" s="28">
        <v>52</v>
      </c>
      <c r="I144" s="38">
        <v>4.3369474562135114E-2</v>
      </c>
      <c r="J144" s="39">
        <v>1273</v>
      </c>
      <c r="K144" s="28">
        <v>1280</v>
      </c>
      <c r="L144" s="28">
        <v>29</v>
      </c>
      <c r="M144" s="40">
        <f>SEGUIMIENTO15[[#This Row],[AVANCE_MAT]]/SEGUIMIENTO15[[#This Row],[PROYECCIÓN]]</f>
        <v>1.0231814548361311</v>
      </c>
    </row>
    <row r="145" spans="2:13" x14ac:dyDescent="0.25">
      <c r="B145" s="35" t="s">
        <v>27</v>
      </c>
      <c r="C145" s="35" t="s">
        <v>52</v>
      </c>
      <c r="D145" s="36">
        <v>247189000010</v>
      </c>
      <c r="E145" s="35" t="s">
        <v>197</v>
      </c>
      <c r="F145" s="28">
        <v>497</v>
      </c>
      <c r="G145" s="37">
        <v>485</v>
      </c>
      <c r="H145" s="28">
        <v>12</v>
      </c>
      <c r="I145" s="38">
        <v>2.4742268041237112E-2</v>
      </c>
      <c r="J145" s="39">
        <v>507</v>
      </c>
      <c r="K145" s="28">
        <v>507</v>
      </c>
      <c r="L145" s="28">
        <v>10</v>
      </c>
      <c r="M145" s="40">
        <f>SEGUIMIENTO15[[#This Row],[AVANCE_MAT]]/SEGUIMIENTO15[[#This Row],[PROYECCIÓN]]</f>
        <v>1.0201207243460764</v>
      </c>
    </row>
    <row r="146" spans="2:13" x14ac:dyDescent="0.25">
      <c r="B146" s="35" t="s">
        <v>34</v>
      </c>
      <c r="C146" s="35" t="s">
        <v>139</v>
      </c>
      <c r="D146" s="36">
        <v>247460000249</v>
      </c>
      <c r="E146" s="35" t="s">
        <v>198</v>
      </c>
      <c r="F146" s="28">
        <v>1788</v>
      </c>
      <c r="G146" s="37">
        <v>1774</v>
      </c>
      <c r="H146" s="28">
        <v>14</v>
      </c>
      <c r="I146" s="38">
        <v>7.8917700112739568E-3</v>
      </c>
      <c r="J146" s="39">
        <v>1823</v>
      </c>
      <c r="K146" s="28">
        <v>1824</v>
      </c>
      <c r="L146" s="28">
        <v>36</v>
      </c>
      <c r="M146" s="40">
        <f>SEGUIMIENTO15[[#This Row],[AVANCE_MAT]]/SEGUIMIENTO15[[#This Row],[PROYECCIÓN]]</f>
        <v>1.0201342281879195</v>
      </c>
    </row>
    <row r="147" spans="2:13" x14ac:dyDescent="0.25">
      <c r="B147" s="35" t="s">
        <v>27</v>
      </c>
      <c r="C147" s="35" t="s">
        <v>28</v>
      </c>
      <c r="D147" s="36">
        <v>347288000352</v>
      </c>
      <c r="E147" s="35" t="s">
        <v>199</v>
      </c>
      <c r="F147" s="28">
        <v>1420</v>
      </c>
      <c r="G147" s="37">
        <v>1420</v>
      </c>
      <c r="H147" s="28">
        <v>0</v>
      </c>
      <c r="I147" s="38">
        <v>0</v>
      </c>
      <c r="J147" s="39">
        <v>1441</v>
      </c>
      <c r="K147" s="28">
        <v>1441</v>
      </c>
      <c r="L147" s="28">
        <v>21</v>
      </c>
      <c r="M147" s="40">
        <f>SEGUIMIENTO15[[#This Row],[AVANCE_MAT]]/SEGUIMIENTO15[[#This Row],[PROYECCIÓN]]</f>
        <v>1.0147887323943663</v>
      </c>
    </row>
    <row r="148" spans="2:13" x14ac:dyDescent="0.25">
      <c r="B148" s="35" t="s">
        <v>27</v>
      </c>
      <c r="C148" s="35" t="s">
        <v>52</v>
      </c>
      <c r="D148" s="36">
        <v>247189004546</v>
      </c>
      <c r="E148" s="35" t="s">
        <v>200</v>
      </c>
      <c r="F148" s="28">
        <v>613</v>
      </c>
      <c r="G148" s="37">
        <v>613</v>
      </c>
      <c r="H148" s="28">
        <v>0</v>
      </c>
      <c r="I148" s="38">
        <v>0</v>
      </c>
      <c r="J148" s="39">
        <v>622</v>
      </c>
      <c r="K148" s="28">
        <v>622</v>
      </c>
      <c r="L148" s="28">
        <v>9</v>
      </c>
      <c r="M148" s="40">
        <f>SEGUIMIENTO15[[#This Row],[AVANCE_MAT]]/SEGUIMIENTO15[[#This Row],[PROYECCIÓN]]</f>
        <v>1.0146818923327896</v>
      </c>
    </row>
    <row r="149" spans="2:13" x14ac:dyDescent="0.25">
      <c r="B149" s="35" t="s">
        <v>20</v>
      </c>
      <c r="C149" s="35" t="s">
        <v>72</v>
      </c>
      <c r="D149" s="36">
        <v>247692000680</v>
      </c>
      <c r="E149" s="35" t="s">
        <v>201</v>
      </c>
      <c r="F149" s="28">
        <v>577</v>
      </c>
      <c r="G149" s="37">
        <v>577</v>
      </c>
      <c r="H149" s="28">
        <v>0</v>
      </c>
      <c r="I149" s="38">
        <v>0</v>
      </c>
      <c r="J149" s="39">
        <v>590</v>
      </c>
      <c r="K149" s="28">
        <v>590</v>
      </c>
      <c r="L149" s="28">
        <v>13</v>
      </c>
      <c r="M149" s="40">
        <f>SEGUIMIENTO15[[#This Row],[AVANCE_MAT]]/SEGUIMIENTO15[[#This Row],[PROYECCIÓN]]</f>
        <v>1.0225303292894281</v>
      </c>
    </row>
    <row r="150" spans="2:13" x14ac:dyDescent="0.25">
      <c r="B150" s="35" t="s">
        <v>34</v>
      </c>
      <c r="C150" s="35" t="s">
        <v>111</v>
      </c>
      <c r="D150" s="36">
        <v>247660000181</v>
      </c>
      <c r="E150" s="35" t="s">
        <v>202</v>
      </c>
      <c r="F150" s="28">
        <v>687</v>
      </c>
      <c r="G150" s="37">
        <v>675</v>
      </c>
      <c r="H150" s="28">
        <v>12</v>
      </c>
      <c r="I150" s="38">
        <v>1.7777777777777778E-2</v>
      </c>
      <c r="J150" s="39">
        <v>706</v>
      </c>
      <c r="K150" s="28">
        <v>705</v>
      </c>
      <c r="L150" s="28">
        <v>18</v>
      </c>
      <c r="M150" s="40">
        <f>SEGUIMIENTO15[[#This Row],[AVANCE_MAT]]/SEGUIMIENTO15[[#This Row],[PROYECCIÓN]]</f>
        <v>1.0262008733624455</v>
      </c>
    </row>
    <row r="151" spans="2:13" x14ac:dyDescent="0.25">
      <c r="B151" s="35" t="s">
        <v>15</v>
      </c>
      <c r="C151" s="35" t="s">
        <v>48</v>
      </c>
      <c r="D151" s="36">
        <v>247551001224</v>
      </c>
      <c r="E151" s="35" t="s">
        <v>203</v>
      </c>
      <c r="F151" s="28">
        <v>624</v>
      </c>
      <c r="G151" s="37">
        <v>590</v>
      </c>
      <c r="H151" s="28">
        <v>34</v>
      </c>
      <c r="I151" s="38">
        <v>5.7627118644067797E-2</v>
      </c>
      <c r="J151" s="39">
        <v>642</v>
      </c>
      <c r="K151" s="28">
        <v>643</v>
      </c>
      <c r="L151" s="28">
        <v>19</v>
      </c>
      <c r="M151" s="40">
        <f>SEGUIMIENTO15[[#This Row],[AVANCE_MAT]]/SEGUIMIENTO15[[#This Row],[PROYECCIÓN]]</f>
        <v>1.0304487179487178</v>
      </c>
    </row>
    <row r="152" spans="2:13" x14ac:dyDescent="0.25">
      <c r="B152" s="35" t="s">
        <v>27</v>
      </c>
      <c r="C152" s="35" t="s">
        <v>31</v>
      </c>
      <c r="D152" s="36">
        <v>247570000069</v>
      </c>
      <c r="E152" s="35" t="s">
        <v>204</v>
      </c>
      <c r="F152" s="28">
        <v>842</v>
      </c>
      <c r="G152" s="37">
        <v>825</v>
      </c>
      <c r="H152" s="28">
        <v>17</v>
      </c>
      <c r="I152" s="38">
        <v>2.0606060606060607E-2</v>
      </c>
      <c r="J152" s="39">
        <v>874</v>
      </c>
      <c r="K152" s="28">
        <v>874</v>
      </c>
      <c r="L152" s="28">
        <v>32</v>
      </c>
      <c r="M152" s="40">
        <f>SEGUIMIENTO15[[#This Row],[AVANCE_MAT]]/SEGUIMIENTO15[[#This Row],[PROYECCIÓN]]</f>
        <v>1.0380047505938241</v>
      </c>
    </row>
    <row r="153" spans="2:13" x14ac:dyDescent="0.25">
      <c r="B153" s="35" t="s">
        <v>27</v>
      </c>
      <c r="C153" s="35" t="s">
        <v>84</v>
      </c>
      <c r="D153" s="36">
        <v>147053000151</v>
      </c>
      <c r="E153" s="35" t="s">
        <v>205</v>
      </c>
      <c r="F153" s="28">
        <v>830</v>
      </c>
      <c r="G153" s="37">
        <v>830</v>
      </c>
      <c r="H153" s="28">
        <v>0</v>
      </c>
      <c r="I153" s="38">
        <v>0</v>
      </c>
      <c r="J153" s="39">
        <v>868</v>
      </c>
      <c r="K153" s="28">
        <v>868</v>
      </c>
      <c r="L153" s="28">
        <v>38</v>
      </c>
      <c r="M153" s="40">
        <f>SEGUIMIENTO15[[#This Row],[AVANCE_MAT]]/SEGUIMIENTO15[[#This Row],[PROYECCIÓN]]</f>
        <v>1.0457831325301206</v>
      </c>
    </row>
    <row r="154" spans="2:13" x14ac:dyDescent="0.25">
      <c r="B154" s="35" t="s">
        <v>34</v>
      </c>
      <c r="C154" s="35" t="s">
        <v>111</v>
      </c>
      <c r="D154" s="36">
        <v>247551001071</v>
      </c>
      <c r="E154" s="35" t="s">
        <v>206</v>
      </c>
      <c r="F154" s="28">
        <v>1547</v>
      </c>
      <c r="G154" s="37">
        <v>1522</v>
      </c>
      <c r="H154" s="28">
        <v>25</v>
      </c>
      <c r="I154" s="38">
        <v>1.6425755584756899E-2</v>
      </c>
      <c r="J154" s="39">
        <v>1604</v>
      </c>
      <c r="K154" s="28">
        <v>1604</v>
      </c>
      <c r="L154" s="28">
        <v>57</v>
      </c>
      <c r="M154" s="40">
        <f>SEGUIMIENTO15[[#This Row],[AVANCE_MAT]]/SEGUIMIENTO15[[#This Row],[PROYECCIÓN]]</f>
        <v>1.0368455074337428</v>
      </c>
    </row>
    <row r="155" spans="2:13" x14ac:dyDescent="0.25">
      <c r="B155" s="35" t="s">
        <v>20</v>
      </c>
      <c r="C155" s="35" t="s">
        <v>96</v>
      </c>
      <c r="D155" s="36">
        <v>247703000059</v>
      </c>
      <c r="E155" s="35" t="s">
        <v>207</v>
      </c>
      <c r="F155" s="28">
        <v>597</v>
      </c>
      <c r="G155" s="37">
        <v>597</v>
      </c>
      <c r="H155" s="28">
        <v>0</v>
      </c>
      <c r="I155" s="38">
        <v>0</v>
      </c>
      <c r="J155" s="39">
        <v>629</v>
      </c>
      <c r="K155" s="28">
        <v>629</v>
      </c>
      <c r="L155" s="28">
        <v>32</v>
      </c>
      <c r="M155" s="40">
        <f>SEGUIMIENTO15[[#This Row],[AVANCE_MAT]]/SEGUIMIENTO15[[#This Row],[PROYECCIÓN]]</f>
        <v>1.0536013400335009</v>
      </c>
    </row>
    <row r="156" spans="2:13" x14ac:dyDescent="0.25">
      <c r="B156" s="35" t="s">
        <v>20</v>
      </c>
      <c r="C156" s="35" t="s">
        <v>85</v>
      </c>
      <c r="D156" s="36">
        <v>247545001701</v>
      </c>
      <c r="E156" s="35" t="s">
        <v>208</v>
      </c>
      <c r="F156" s="28">
        <v>428</v>
      </c>
      <c r="G156" s="37">
        <v>410</v>
      </c>
      <c r="H156" s="28">
        <v>18</v>
      </c>
      <c r="I156" s="38">
        <v>4.3902439024390241E-2</v>
      </c>
      <c r="J156" s="39">
        <v>452</v>
      </c>
      <c r="K156" s="28">
        <v>452</v>
      </c>
      <c r="L156" s="28">
        <v>24</v>
      </c>
      <c r="M156" s="40">
        <f>SEGUIMIENTO15[[#This Row],[AVANCE_MAT]]/SEGUIMIENTO15[[#This Row],[PROYECCIÓN]]</f>
        <v>1.0560747663551402</v>
      </c>
    </row>
    <row r="157" spans="2:13" x14ac:dyDescent="0.25">
      <c r="B157" s="35" t="s">
        <v>20</v>
      </c>
      <c r="C157" s="35" t="s">
        <v>21</v>
      </c>
      <c r="D157" s="36">
        <v>247720000011</v>
      </c>
      <c r="E157" s="35" t="s">
        <v>108</v>
      </c>
      <c r="F157" s="28">
        <v>274</v>
      </c>
      <c r="G157" s="37">
        <v>271</v>
      </c>
      <c r="H157" s="28">
        <v>3</v>
      </c>
      <c r="I157" s="38">
        <v>1.107011070110701E-2</v>
      </c>
      <c r="J157" s="39">
        <v>290</v>
      </c>
      <c r="K157" s="28">
        <v>290</v>
      </c>
      <c r="L157" s="28">
        <v>16</v>
      </c>
      <c r="M157" s="40">
        <f>SEGUIMIENTO15[[#This Row],[AVANCE_MAT]]/SEGUIMIENTO15[[#This Row],[PROYECCIÓN]]</f>
        <v>1.0583941605839415</v>
      </c>
    </row>
    <row r="158" spans="2:13" x14ac:dyDescent="0.25">
      <c r="B158" s="35" t="s">
        <v>27</v>
      </c>
      <c r="C158" s="35" t="s">
        <v>84</v>
      </c>
      <c r="D158" s="36">
        <v>247053002213</v>
      </c>
      <c r="E158" s="35" t="s">
        <v>209</v>
      </c>
      <c r="F158" s="28">
        <v>574</v>
      </c>
      <c r="G158" s="37">
        <v>574</v>
      </c>
      <c r="H158" s="28">
        <v>0</v>
      </c>
      <c r="I158" s="38">
        <v>0</v>
      </c>
      <c r="J158" s="39">
        <v>625</v>
      </c>
      <c r="K158" s="28">
        <v>625</v>
      </c>
      <c r="L158" s="28">
        <v>51</v>
      </c>
      <c r="M158" s="40">
        <f>SEGUIMIENTO15[[#This Row],[AVANCE_MAT]]/SEGUIMIENTO15[[#This Row],[PROYECCIÓN]]</f>
        <v>1.0888501742160279</v>
      </c>
    </row>
    <row r="159" spans="2:13" x14ac:dyDescent="0.25">
      <c r="B159" s="35" t="s">
        <v>20</v>
      </c>
      <c r="C159" s="35" t="s">
        <v>79</v>
      </c>
      <c r="D159" s="36">
        <v>247245001997</v>
      </c>
      <c r="E159" s="35" t="s">
        <v>210</v>
      </c>
      <c r="F159" s="28">
        <v>477</v>
      </c>
      <c r="G159" s="37">
        <v>453</v>
      </c>
      <c r="H159" s="28">
        <v>24</v>
      </c>
      <c r="I159" s="38">
        <v>5.2980132450331126E-2</v>
      </c>
      <c r="J159" s="39">
        <v>521</v>
      </c>
      <c r="K159" s="28">
        <v>521</v>
      </c>
      <c r="L159" s="28">
        <v>44</v>
      </c>
      <c r="M159" s="40">
        <f>SEGUIMIENTO15[[#This Row],[AVANCE_MAT]]/SEGUIMIENTO15[[#This Row],[PROYECCIÓN]]</f>
        <v>1.0922431865828093</v>
      </c>
    </row>
    <row r="160" spans="2:13" x14ac:dyDescent="0.25">
      <c r="B160" s="53" t="s">
        <v>34</v>
      </c>
      <c r="C160" s="35" t="s">
        <v>111</v>
      </c>
      <c r="D160" s="36">
        <v>247551000317</v>
      </c>
      <c r="E160" s="35" t="s">
        <v>211</v>
      </c>
      <c r="F160" s="28">
        <v>176</v>
      </c>
      <c r="G160" s="37">
        <v>176</v>
      </c>
      <c r="H160" s="28">
        <v>0</v>
      </c>
      <c r="I160" s="38">
        <v>0</v>
      </c>
      <c r="J160" s="39">
        <v>234</v>
      </c>
      <c r="K160" s="28">
        <v>234</v>
      </c>
      <c r="L160" s="28">
        <v>58</v>
      </c>
      <c r="M160" s="40">
        <f>SEGUIMIENTO15[[#This Row],[AVANCE_MAT]]/SEGUIMIENTO15[[#This Row],[PROYECCIÓN]]</f>
        <v>1.3295454545454546</v>
      </c>
    </row>
    <row r="161" spans="2:13" s="59" customFormat="1" ht="18.75" x14ac:dyDescent="0.3">
      <c r="B161" s="54"/>
      <c r="C161" s="55" t="s">
        <v>212</v>
      </c>
      <c r="D161" s="56"/>
      <c r="E161" s="55"/>
      <c r="F161" s="57">
        <f>SUBTOTAL(109,SEGUIMIENTO15[PROYECCIÓN])</f>
        <v>174997</v>
      </c>
      <c r="G161" s="57">
        <f>SUBTOTAL(109,SEGUIMIENTO15[MAT_CIERRE_2024])</f>
        <v>170530</v>
      </c>
      <c r="H161" s="57">
        <f>SUBTOTAL(109,SEGUIMIENTO15[MAT_VS_PROY])</f>
        <v>4467</v>
      </c>
      <c r="I161" s="57"/>
      <c r="J161" s="57">
        <f>SUBTOTAL(109,SEGUIMIENTO15[REPORTE_ANTERIOR])</f>
        <v>168370</v>
      </c>
      <c r="K161" s="57">
        <f>SUBTOTAL(109,SEGUIMIENTO15[AVANCE_MAT])</f>
        <v>168443</v>
      </c>
      <c r="L161" s="57">
        <f>SUBTOTAL(109,SEGUIMIENTO15[FALTANTES])</f>
        <v>-6554</v>
      </c>
      <c r="M161" s="58">
        <f>SUBTOTAL(101,SEGUIMIENTO15[% AVANCE])</f>
        <v>0.9612392260788275</v>
      </c>
    </row>
    <row r="162" spans="2:13" x14ac:dyDescent="0.25">
      <c r="K162" s="60"/>
    </row>
    <row r="164" spans="2:13" ht="18.75" x14ac:dyDescent="0.3">
      <c r="G164" s="57"/>
      <c r="H164" s="57"/>
      <c r="I164" s="57"/>
      <c r="J164" s="57"/>
    </row>
    <row r="166" spans="2:13" x14ac:dyDescent="0.25">
      <c r="G166" s="61"/>
      <c r="H166" s="61"/>
      <c r="I166" s="61"/>
      <c r="J166" s="61"/>
    </row>
    <row r="167" spans="2:13" x14ac:dyDescent="0.25">
      <c r="G167" s="62"/>
      <c r="H167" s="62"/>
      <c r="I167" s="62"/>
      <c r="J167" s="62"/>
    </row>
    <row r="168" spans="2:13" x14ac:dyDescent="0.25">
      <c r="L168" s="61"/>
    </row>
  </sheetData>
  <sheetProtection sort="0" autoFilter="0" pivotTables="0"/>
  <autoFilter ref="O7:P13" xr:uid="{3C773F6E-A767-4A38-B42E-81BB21FAEDE4}"/>
  <mergeCells count="3">
    <mergeCell ref="B2:E2"/>
    <mergeCell ref="B3:E5"/>
    <mergeCell ref="O16:P17"/>
  </mergeCells>
  <conditionalFormatting sqref="H7:J161">
    <cfRule type="cellIs" dxfId="33" priority="1" operator="lessThan">
      <formula>0</formula>
    </cfRule>
  </conditionalFormatting>
  <conditionalFormatting sqref="M7:M161">
    <cfRule type="cellIs" dxfId="32" priority="3" operator="between">
      <formula>0.5</formula>
      <formula>0.799999999999999</formula>
    </cfRule>
  </conditionalFormatting>
  <conditionalFormatting sqref="M8:M161">
    <cfRule type="cellIs" dxfId="31" priority="2" operator="between">
      <formula>1</formula>
      <formula>2</formula>
    </cfRule>
    <cfRule type="cellIs" dxfId="30" priority="4" operator="between">
      <formula>0.8</formula>
      <formula>0.89999999999999</formula>
    </cfRule>
    <cfRule type="cellIs" dxfId="29" priority="5" operator="between">
      <formula>0.9</formula>
      <formula>0.949999999999999</formula>
    </cfRule>
    <cfRule type="cellIs" dxfId="28" priority="6" operator="between">
      <formula>0.95</formula>
      <formula>0.999999999999999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AVANCE_MATRÍCULA_REPORTE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José García Duran</dc:creator>
  <cp:lastModifiedBy>Edwin José García Duran</cp:lastModifiedBy>
  <dcterms:created xsi:type="dcterms:W3CDTF">2025-03-31T20:02:01Z</dcterms:created>
  <dcterms:modified xsi:type="dcterms:W3CDTF">2025-03-31T20:05:53Z</dcterms:modified>
</cp:coreProperties>
</file>