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BERTURA4\Desktop\EDWIN JOSE\AVANCE_MATRÍULA_2024\"/>
    </mc:Choice>
  </mc:AlternateContent>
  <xr:revisionPtr revIDLastSave="0" documentId="8_{C3C25578-2915-46B4-94E6-3D9BB3D56790}" xr6:coauthVersionLast="47" xr6:coauthVersionMax="47" xr10:uidLastSave="{00000000-0000-0000-0000-000000000000}"/>
  <bookViews>
    <workbookView xWindow="-120" yWindow="-120" windowWidth="29040" windowHeight="15840" xr2:uid="{B74F55D1-A898-4421-BF41-1615B9D412DB}"/>
  </bookViews>
  <sheets>
    <sheet name="SEGUIMIENT_MATRÍCULA_0-11-2024" sheetId="1" r:id="rId1"/>
  </sheets>
  <definedNames>
    <definedName name="_xlnm._FilterDatabase" localSheetId="0" hidden="1">'SEGUIMIENT_MATRÍCULA_0-11-2024'!$O$7:$P$14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L80" i="1"/>
  <c r="M50" i="1"/>
  <c r="L8" i="1"/>
  <c r="M145" i="1"/>
  <c r="M16" i="1"/>
  <c r="M31" i="1"/>
  <c r="L10" i="1"/>
  <c r="M119" i="1"/>
  <c r="L57" i="1"/>
  <c r="L18" i="1"/>
  <c r="L112" i="1"/>
  <c r="M149" i="1"/>
  <c r="K39" i="1"/>
  <c r="M155" i="1"/>
  <c r="L35" i="1"/>
  <c r="M81" i="1"/>
  <c r="L46" i="1"/>
  <c r="M45" i="1"/>
  <c r="M28" i="1"/>
  <c r="M131" i="1"/>
  <c r="L74" i="1"/>
  <c r="M111" i="1"/>
  <c r="L139" i="1"/>
  <c r="M30" i="1"/>
  <c r="L70" i="1"/>
  <c r="M27" i="1"/>
  <c r="L43" i="1"/>
  <c r="M159" i="1"/>
  <c r="J127" i="1"/>
  <c r="M113" i="1"/>
  <c r="M15" i="1"/>
  <c r="M147" i="1"/>
  <c r="J44" i="1"/>
  <c r="M110" i="1"/>
  <c r="K126" i="1"/>
  <c r="M132" i="1"/>
  <c r="L148" i="1"/>
  <c r="M138" i="1"/>
  <c r="L115" i="1"/>
  <c r="M85" i="1"/>
  <c r="K106" i="1"/>
  <c r="M101" i="1"/>
  <c r="J38" i="1"/>
  <c r="M99" i="1"/>
  <c r="K133" i="1"/>
  <c r="M98" i="1"/>
  <c r="M72" i="1"/>
  <c r="M34" i="1"/>
  <c r="M152" i="1"/>
  <c r="L150" i="1"/>
  <c r="M14" i="1"/>
  <c r="L66" i="1"/>
  <c r="M67" i="1"/>
  <c r="L160" i="1"/>
  <c r="M11" i="1"/>
  <c r="M146" i="1"/>
  <c r="M23" i="1"/>
  <c r="M17" i="1"/>
  <c r="M116" i="1"/>
  <c r="M26" i="1"/>
  <c r="M137" i="1"/>
  <c r="M77" i="1"/>
  <c r="M114" i="1"/>
  <c r="M13" i="1"/>
  <c r="M124" i="1"/>
  <c r="M54" i="1"/>
  <c r="M22" i="1"/>
  <c r="M88" i="1"/>
  <c r="M52" i="1"/>
  <c r="M25" i="1"/>
  <c r="M51" i="1"/>
  <c r="M42" i="1"/>
  <c r="M92" i="1"/>
  <c r="M9" i="1"/>
  <c r="M37" i="1"/>
  <c r="M144" i="1"/>
  <c r="M153" i="1"/>
  <c r="M154" i="1"/>
  <c r="M62" i="1"/>
  <c r="M120" i="1"/>
  <c r="M109" i="1"/>
  <c r="M55" i="1"/>
  <c r="M136" i="1"/>
  <c r="M90" i="1"/>
  <c r="M118" i="1"/>
  <c r="M107" i="1"/>
  <c r="M82" i="1"/>
  <c r="M32" i="1"/>
  <c r="M79" i="1"/>
  <c r="M130" i="1"/>
  <c r="M83" i="1"/>
  <c r="M158" i="1"/>
  <c r="M53" i="1"/>
  <c r="M41" i="1"/>
  <c r="M95" i="1"/>
  <c r="M58" i="1"/>
  <c r="M71" i="1"/>
  <c r="M87" i="1"/>
  <c r="M104" i="1"/>
  <c r="M59" i="1"/>
  <c r="M61" i="1"/>
  <c r="M24" i="1"/>
  <c r="M65" i="1"/>
  <c r="M76" i="1"/>
  <c r="M86" i="1"/>
  <c r="M68" i="1"/>
  <c r="M33" i="1"/>
  <c r="M97" i="1"/>
  <c r="M19" i="1"/>
  <c r="M49" i="1"/>
  <c r="M60" i="1"/>
  <c r="M56" i="1"/>
  <c r="M135" i="1"/>
  <c r="M102" i="1"/>
  <c r="M128" i="1"/>
  <c r="M100" i="1"/>
  <c r="M20" i="1"/>
  <c r="M103" i="1"/>
  <c r="M151" i="1"/>
  <c r="M121" i="1"/>
  <c r="M78" i="1"/>
  <c r="M29" i="1"/>
  <c r="M117" i="1"/>
  <c r="M96" i="1"/>
  <c r="M105" i="1"/>
  <c r="M93" i="1"/>
  <c r="M140" i="1"/>
  <c r="M157" i="1"/>
  <c r="M75" i="1"/>
  <c r="M48" i="1"/>
  <c r="M40" i="1"/>
  <c r="M125" i="1"/>
  <c r="M84" i="1"/>
  <c r="M134" i="1"/>
  <c r="M141" i="1"/>
  <c r="M64" i="1"/>
  <c r="M12" i="1"/>
  <c r="M122" i="1"/>
  <c r="M156" i="1"/>
  <c r="M142" i="1"/>
  <c r="M73" i="1"/>
  <c r="M129" i="1"/>
  <c r="M108" i="1"/>
  <c r="M123" i="1"/>
  <c r="M47" i="1"/>
  <c r="M89" i="1"/>
  <c r="M143" i="1"/>
  <c r="M63" i="1"/>
  <c r="M69" i="1"/>
  <c r="M21" i="1"/>
  <c r="M91" i="1"/>
  <c r="M66" i="1"/>
  <c r="M94" i="1"/>
  <c r="M36" i="1"/>
  <c r="H161" i="1"/>
  <c r="E169" i="1"/>
  <c r="E168" i="1"/>
  <c r="E167" i="1"/>
  <c r="G161" i="1"/>
  <c r="F168" i="1" s="1"/>
  <c r="F161" i="1"/>
  <c r="F167" i="1" s="1"/>
  <c r="J36" i="1"/>
  <c r="L94" i="1"/>
  <c r="K94" i="1"/>
  <c r="J94" i="1"/>
  <c r="K66" i="1"/>
  <c r="J66" i="1"/>
  <c r="J91" i="1"/>
  <c r="K150" i="1"/>
  <c r="L21" i="1"/>
  <c r="K69" i="1"/>
  <c r="J69" i="1"/>
  <c r="L69" i="1"/>
  <c r="J63" i="1"/>
  <c r="L98" i="1"/>
  <c r="K98" i="1"/>
  <c r="L143" i="1"/>
  <c r="K89" i="1"/>
  <c r="J89" i="1"/>
  <c r="L89" i="1"/>
  <c r="J47" i="1"/>
  <c r="L123" i="1"/>
  <c r="L108" i="1"/>
  <c r="K129" i="1"/>
  <c r="L73" i="1"/>
  <c r="J73" i="1"/>
  <c r="L142" i="1"/>
  <c r="K142" i="1"/>
  <c r="J142" i="1"/>
  <c r="K38" i="1"/>
  <c r="L156" i="1"/>
  <c r="K122" i="1"/>
  <c r="L12" i="1"/>
  <c r="J12" i="1"/>
  <c r="L64" i="1"/>
  <c r="K64" i="1"/>
  <c r="J64" i="1"/>
  <c r="J106" i="1"/>
  <c r="L141" i="1"/>
  <c r="K134" i="1"/>
  <c r="L84" i="1"/>
  <c r="J84" i="1"/>
  <c r="L125" i="1"/>
  <c r="K125" i="1"/>
  <c r="J125" i="1"/>
  <c r="J40" i="1"/>
  <c r="L40" i="1"/>
  <c r="K48" i="1"/>
  <c r="L75" i="1"/>
  <c r="J75" i="1"/>
  <c r="L157" i="1"/>
  <c r="K157" i="1"/>
  <c r="J157" i="1"/>
  <c r="J140" i="1"/>
  <c r="L140" i="1"/>
  <c r="K93" i="1"/>
  <c r="L105" i="1"/>
  <c r="J105" i="1"/>
  <c r="L96" i="1"/>
  <c r="K96" i="1"/>
  <c r="J96" i="1"/>
  <c r="L126" i="1"/>
  <c r="J117" i="1"/>
  <c r="L117" i="1"/>
  <c r="K29" i="1"/>
  <c r="L78" i="1"/>
  <c r="J78" i="1"/>
  <c r="L121" i="1"/>
  <c r="K121" i="1"/>
  <c r="J121" i="1"/>
  <c r="K44" i="1"/>
  <c r="J151" i="1"/>
  <c r="L151" i="1"/>
  <c r="K103" i="1"/>
  <c r="L20" i="1"/>
  <c r="J20" i="1"/>
  <c r="L100" i="1"/>
  <c r="K100" i="1"/>
  <c r="J100" i="1"/>
  <c r="J15" i="1"/>
  <c r="J128" i="1"/>
  <c r="L128" i="1"/>
  <c r="K102" i="1"/>
  <c r="L135" i="1"/>
  <c r="J135" i="1"/>
  <c r="L56" i="1"/>
  <c r="K56" i="1"/>
  <c r="J56" i="1"/>
  <c r="J60" i="1"/>
  <c r="L60" i="1"/>
  <c r="K49" i="1"/>
  <c r="L19" i="1"/>
  <c r="J19" i="1"/>
  <c r="L97" i="1"/>
  <c r="K97" i="1"/>
  <c r="J97" i="1"/>
  <c r="J33" i="1"/>
  <c r="L33" i="1"/>
  <c r="K68" i="1"/>
  <c r="L86" i="1"/>
  <c r="J86" i="1"/>
  <c r="L76" i="1"/>
  <c r="K76" i="1"/>
  <c r="J76" i="1"/>
  <c r="J65" i="1"/>
  <c r="L65" i="1"/>
  <c r="K24" i="1"/>
  <c r="L61" i="1"/>
  <c r="K61" i="1"/>
  <c r="J61" i="1"/>
  <c r="L59" i="1"/>
  <c r="K59" i="1"/>
  <c r="J59" i="1"/>
  <c r="J104" i="1"/>
  <c r="L104" i="1"/>
  <c r="L71" i="1"/>
  <c r="K71" i="1"/>
  <c r="J71" i="1"/>
  <c r="L58" i="1"/>
  <c r="K58" i="1"/>
  <c r="J58" i="1"/>
  <c r="L53" i="1"/>
  <c r="K53" i="1"/>
  <c r="J53" i="1"/>
  <c r="L158" i="1"/>
  <c r="K158" i="1"/>
  <c r="J158" i="1"/>
  <c r="J28" i="1"/>
  <c r="J83" i="1"/>
  <c r="L79" i="1"/>
  <c r="K79" i="1"/>
  <c r="J79" i="1"/>
  <c r="L32" i="1"/>
  <c r="K32" i="1"/>
  <c r="J32" i="1"/>
  <c r="J81" i="1"/>
  <c r="K81" i="1"/>
  <c r="L118" i="1"/>
  <c r="K118" i="1"/>
  <c r="J118" i="1"/>
  <c r="L90" i="1"/>
  <c r="K90" i="1"/>
  <c r="J90" i="1"/>
  <c r="L109" i="1"/>
  <c r="K109" i="1"/>
  <c r="J109" i="1"/>
  <c r="L120" i="1"/>
  <c r="K120" i="1"/>
  <c r="J120" i="1"/>
  <c r="J39" i="1"/>
  <c r="J62" i="1"/>
  <c r="L153" i="1"/>
  <c r="K153" i="1"/>
  <c r="J153" i="1"/>
  <c r="L144" i="1"/>
  <c r="K144" i="1"/>
  <c r="J144" i="1"/>
  <c r="K18" i="1"/>
  <c r="J18" i="1"/>
  <c r="K9" i="1"/>
  <c r="L92" i="1"/>
  <c r="K92" i="1"/>
  <c r="J92" i="1"/>
  <c r="J42" i="1"/>
  <c r="L51" i="1"/>
  <c r="J51" i="1"/>
  <c r="L52" i="1"/>
  <c r="K52" i="1"/>
  <c r="J52" i="1"/>
  <c r="L88" i="1"/>
  <c r="K88" i="1"/>
  <c r="J88" i="1"/>
  <c r="L22" i="1"/>
  <c r="L124" i="1"/>
  <c r="K124" i="1"/>
  <c r="J124" i="1"/>
  <c r="L13" i="1"/>
  <c r="J13" i="1"/>
  <c r="L145" i="1"/>
  <c r="L114" i="1"/>
  <c r="K114" i="1"/>
  <c r="J77" i="1"/>
  <c r="L137" i="1"/>
  <c r="K137" i="1"/>
  <c r="J137" i="1"/>
  <c r="L26" i="1"/>
  <c r="K50" i="1"/>
  <c r="J50" i="1"/>
  <c r="L116" i="1"/>
  <c r="K116" i="1"/>
  <c r="J116" i="1"/>
  <c r="L146" i="1"/>
  <c r="J80" i="1"/>
  <c r="K28" i="1" l="1"/>
  <c r="L38" i="1"/>
  <c r="L50" i="1"/>
  <c r="L31" i="1"/>
  <c r="L119" i="1"/>
  <c r="J112" i="1"/>
  <c r="L39" i="1"/>
  <c r="J46" i="1"/>
  <c r="L28" i="1"/>
  <c r="K111" i="1"/>
  <c r="J43" i="1"/>
  <c r="K127" i="1"/>
  <c r="L15" i="1"/>
  <c r="J115" i="1"/>
  <c r="L106" i="1"/>
  <c r="L72" i="1"/>
  <c r="K67" i="1"/>
  <c r="K15" i="1"/>
  <c r="K112" i="1"/>
  <c r="J35" i="1"/>
  <c r="K46" i="1"/>
  <c r="J74" i="1"/>
  <c r="J139" i="1"/>
  <c r="J70" i="1"/>
  <c r="K43" i="1"/>
  <c r="L127" i="1"/>
  <c r="J148" i="1"/>
  <c r="K115" i="1"/>
  <c r="J99" i="1"/>
  <c r="K72" i="1"/>
  <c r="K152" i="1"/>
  <c r="L67" i="1"/>
  <c r="M160" i="1"/>
  <c r="M150" i="1"/>
  <c r="M133" i="1"/>
  <c r="M38" i="1"/>
  <c r="M106" i="1"/>
  <c r="M115" i="1"/>
  <c r="M148" i="1"/>
  <c r="M126" i="1"/>
  <c r="M44" i="1"/>
  <c r="M127" i="1"/>
  <c r="M43" i="1"/>
  <c r="M70" i="1"/>
  <c r="M139" i="1"/>
  <c r="M74" i="1"/>
  <c r="M46" i="1"/>
  <c r="M35" i="1"/>
  <c r="M39" i="1"/>
  <c r="M112" i="1"/>
  <c r="M57" i="1"/>
  <c r="M10" i="1"/>
  <c r="M8" i="1"/>
  <c r="M80" i="1"/>
  <c r="J57" i="1"/>
  <c r="K10" i="1"/>
  <c r="K57" i="1"/>
  <c r="K139" i="1"/>
  <c r="K70" i="1"/>
  <c r="J126" i="1"/>
  <c r="K148" i="1"/>
  <c r="J101" i="1"/>
  <c r="L133" i="1"/>
  <c r="L152" i="1"/>
  <c r="M18" i="1"/>
  <c r="L44" i="1"/>
  <c r="K8" i="1"/>
  <c r="J10" i="1"/>
  <c r="J8" i="1"/>
  <c r="K35" i="1"/>
  <c r="K74" i="1"/>
  <c r="K25" i="1"/>
  <c r="J119" i="1"/>
  <c r="L149" i="1"/>
  <c r="K107" i="1"/>
  <c r="J107" i="1"/>
  <c r="L107" i="1"/>
  <c r="L45" i="1"/>
  <c r="L95" i="1"/>
  <c r="K95" i="1"/>
  <c r="K87" i="1"/>
  <c r="J87" i="1"/>
  <c r="L87" i="1"/>
  <c r="J54" i="1"/>
  <c r="L54" i="1"/>
  <c r="K16" i="1"/>
  <c r="K54" i="1"/>
  <c r="J31" i="1"/>
  <c r="K119" i="1"/>
  <c r="K37" i="1"/>
  <c r="L136" i="1"/>
  <c r="K136" i="1"/>
  <c r="I161" i="1"/>
  <c r="J146" i="1"/>
  <c r="K23" i="1"/>
  <c r="L17" i="1"/>
  <c r="J26" i="1"/>
  <c r="J145" i="1"/>
  <c r="L16" i="1"/>
  <c r="K31" i="1"/>
  <c r="K51" i="1"/>
  <c r="K42" i="1"/>
  <c r="J37" i="1"/>
  <c r="J149" i="1"/>
  <c r="J136" i="1"/>
  <c r="J45" i="1"/>
  <c r="J95" i="1"/>
  <c r="J17" i="1"/>
  <c r="J16" i="1"/>
  <c r="J23" i="1"/>
  <c r="K17" i="1"/>
  <c r="L77" i="1"/>
  <c r="K145" i="1"/>
  <c r="K22" i="1"/>
  <c r="L42" i="1"/>
  <c r="L37" i="1"/>
  <c r="L155" i="1"/>
  <c r="L82" i="1"/>
  <c r="K82" i="1"/>
  <c r="K130" i="1"/>
  <c r="J130" i="1"/>
  <c r="L130" i="1"/>
  <c r="K45" i="1"/>
  <c r="L131" i="1"/>
  <c r="H168" i="1"/>
  <c r="K77" i="1"/>
  <c r="K146" i="1"/>
  <c r="L23" i="1"/>
  <c r="K26" i="1"/>
  <c r="K154" i="1"/>
  <c r="J154" i="1"/>
  <c r="L154" i="1"/>
  <c r="K149" i="1"/>
  <c r="K80" i="1"/>
  <c r="J114" i="1"/>
  <c r="K13" i="1"/>
  <c r="J22" i="1"/>
  <c r="J9" i="1"/>
  <c r="L9" i="1"/>
  <c r="J155" i="1"/>
  <c r="J82" i="1"/>
  <c r="J131" i="1"/>
  <c r="J25" i="1"/>
  <c r="L25" i="1"/>
  <c r="L62" i="1"/>
  <c r="K62" i="1"/>
  <c r="K55" i="1"/>
  <c r="J55" i="1"/>
  <c r="L55" i="1"/>
  <c r="K155" i="1"/>
  <c r="L81" i="1"/>
  <c r="L83" i="1"/>
  <c r="K83" i="1"/>
  <c r="K41" i="1"/>
  <c r="J41" i="1"/>
  <c r="L41" i="1"/>
  <c r="K131" i="1"/>
  <c r="L111" i="1"/>
  <c r="J111" i="1"/>
  <c r="L24" i="1"/>
  <c r="K86" i="1"/>
  <c r="L68" i="1"/>
  <c r="K19" i="1"/>
  <c r="L49" i="1"/>
  <c r="K135" i="1"/>
  <c r="L102" i="1"/>
  <c r="K20" i="1"/>
  <c r="L103" i="1"/>
  <c r="K78" i="1"/>
  <c r="L29" i="1"/>
  <c r="K105" i="1"/>
  <c r="L93" i="1"/>
  <c r="K75" i="1"/>
  <c r="L48" i="1"/>
  <c r="K84" i="1"/>
  <c r="L134" i="1"/>
  <c r="K12" i="1"/>
  <c r="L122" i="1"/>
  <c r="K73" i="1"/>
  <c r="L129" i="1"/>
  <c r="J123" i="1"/>
  <c r="K47" i="1"/>
  <c r="J34" i="1"/>
  <c r="K63" i="1"/>
  <c r="J14" i="1"/>
  <c r="K91" i="1"/>
  <c r="J11" i="1"/>
  <c r="K36" i="1"/>
  <c r="J133" i="1"/>
  <c r="K123" i="1"/>
  <c r="L47" i="1"/>
  <c r="J72" i="1"/>
  <c r="K34" i="1"/>
  <c r="L63" i="1"/>
  <c r="J150" i="1"/>
  <c r="K14" i="1"/>
  <c r="L91" i="1"/>
  <c r="J160" i="1"/>
  <c r="K11" i="1"/>
  <c r="L36" i="1"/>
  <c r="J30" i="1"/>
  <c r="J27" i="1"/>
  <c r="J159" i="1"/>
  <c r="J113" i="1"/>
  <c r="J147" i="1"/>
  <c r="J110" i="1"/>
  <c r="J132" i="1"/>
  <c r="J138" i="1"/>
  <c r="J85" i="1"/>
  <c r="J98" i="1"/>
  <c r="L34" i="1"/>
  <c r="J152" i="1"/>
  <c r="L14" i="1"/>
  <c r="J67" i="1"/>
  <c r="K160" i="1"/>
  <c r="L11" i="1"/>
  <c r="K30" i="1"/>
  <c r="K27" i="1"/>
  <c r="K159" i="1"/>
  <c r="K113" i="1"/>
  <c r="K147" i="1"/>
  <c r="K110" i="1"/>
  <c r="K132" i="1"/>
  <c r="K138" i="1"/>
  <c r="J141" i="1"/>
  <c r="K85" i="1"/>
  <c r="J156" i="1"/>
  <c r="K101" i="1"/>
  <c r="J108" i="1"/>
  <c r="K99" i="1"/>
  <c r="J143" i="1"/>
  <c r="J21" i="1"/>
  <c r="K104" i="1"/>
  <c r="J24" i="1"/>
  <c r="K65" i="1"/>
  <c r="L30" i="1"/>
  <c r="J68" i="1"/>
  <c r="K33" i="1"/>
  <c r="L27" i="1"/>
  <c r="J49" i="1"/>
  <c r="K60" i="1"/>
  <c r="L159" i="1"/>
  <c r="J102" i="1"/>
  <c r="K128" i="1"/>
  <c r="L113" i="1"/>
  <c r="J103" i="1"/>
  <c r="K151" i="1"/>
  <c r="L147" i="1"/>
  <c r="J29" i="1"/>
  <c r="K117" i="1"/>
  <c r="L110" i="1"/>
  <c r="J93" i="1"/>
  <c r="K140" i="1"/>
  <c r="L132" i="1"/>
  <c r="J48" i="1"/>
  <c r="K40" i="1"/>
  <c r="L138" i="1"/>
  <c r="J134" i="1"/>
  <c r="K141" i="1"/>
  <c r="L85" i="1"/>
  <c r="J122" i="1"/>
  <c r="K156" i="1"/>
  <c r="L101" i="1"/>
  <c r="J129" i="1"/>
  <c r="K108" i="1"/>
  <c r="L99" i="1"/>
  <c r="K143" i="1"/>
  <c r="K21" i="1"/>
  <c r="J161" i="1" l="1"/>
  <c r="M161" i="1"/>
  <c r="F169" i="1"/>
  <c r="H169" i="1" s="1"/>
  <c r="K161" i="1"/>
</calcChain>
</file>

<file path=xl/sharedStrings.xml><?xml version="1.0" encoding="utf-8"?>
<sst xmlns="http://schemas.openxmlformats.org/spreadsheetml/2006/main" count="505" uniqueCount="217">
  <si>
    <r>
      <t xml:space="preserve">1. Se tienen incluyen los estudiantes en estado "MATRICULADO" de Preescolar (-2, -1, 0) hasta grado undécimo + Aceleración de Aprendizaje. </t>
    </r>
    <r>
      <rPr>
        <b/>
        <sz val="14"/>
        <color rgb="FFFF0000"/>
        <rFont val="Aptos Narrow"/>
        <family val="2"/>
        <scheme val="minor"/>
      </rPr>
      <t>No se incluyen ciclos nocturnos.</t>
    </r>
    <r>
      <rPr>
        <sz val="14"/>
        <color theme="1"/>
        <rFont val="Aptos Narrow"/>
        <family val="2"/>
        <scheme val="minor"/>
      </rPr>
      <t xml:space="preserve"> 
2. El dato de PROYECCIÓN corresponde a los cupos proyectados siempre y cuando sea igual o mayor al número de estudiantes atendidos en el momento de realizar la proyección de cupos.
</t>
    </r>
    <r>
      <rPr>
        <i/>
        <u/>
        <sz val="12"/>
        <color theme="1"/>
        <rFont val="Aptos Narrow"/>
        <family val="2"/>
        <scheme val="minor"/>
      </rPr>
      <t>Elaboró: Edwin José García Durán - Cobertura Educativa</t>
    </r>
  </si>
  <si>
    <t>SUBREGIÓN</t>
  </si>
  <si>
    <t>MUNICIPIO</t>
  </si>
  <si>
    <t>DANE</t>
  </si>
  <si>
    <t>INSTITUCIÓN EDUCATIVA</t>
  </si>
  <si>
    <t>PROYECCIÓN</t>
  </si>
  <si>
    <t>MATRÍCULA_12-03-2024</t>
  </si>
  <si>
    <t>AVANCE_MAT</t>
  </si>
  <si>
    <t>DIFERENCIA
(PROY. VS MATRICULA)</t>
  </si>
  <si>
    <t>VARIACIÓN MAT MAYOR</t>
  </si>
  <si>
    <t>% AVANCE</t>
  </si>
  <si>
    <t>VARIACIÓN ENTRE REPORTES</t>
  </si>
  <si>
    <t>VARIABLES</t>
  </si>
  <si>
    <t>DESCRIPCIÓN</t>
  </si>
  <si>
    <t>SUR</t>
  </si>
  <si>
    <t>EL BANCO</t>
  </si>
  <si>
    <t>INSTITUCION EDUCATIVA DEPARTAMENTAL ANAXIMENES TORRES OSPINO</t>
  </si>
  <si>
    <t>Matrícula de Preescolar a undécimo realizada por las Instituciones Educativas</t>
  </si>
  <si>
    <t>RIO</t>
  </si>
  <si>
    <t>SITIONUEVO</t>
  </si>
  <si>
    <t>INSTITUCION EDUCATIVA DEPARTAMENTAL RURAL DE PALERMO</t>
  </si>
  <si>
    <t>Corte de matrícula realizado por la Secretaría el día que se registró la matrícula más alta de 2024</t>
  </si>
  <si>
    <t>NORTE</t>
  </si>
  <si>
    <t>FUNDACIÓN</t>
  </si>
  <si>
    <t>INSTITUCION EDUCATIVA DEPARTAMENTAL TERCERA MIXTA</t>
  </si>
  <si>
    <t>Corte de matrícula de las IED en la fecha del reporte</t>
  </si>
  <si>
    <t>INSTITUCION EDUCATIVA DEPARTAMENTAL JOSE BENITO BARROS PALOMINO</t>
  </si>
  <si>
    <t>DIFERENCIA</t>
  </si>
  <si>
    <t>Resulta de restar a la proyección el avance de matrícula.</t>
  </si>
  <si>
    <t>PIVIJAY</t>
  </si>
  <si>
    <t>INSTITUCION EDUCATIVA DEPARTAMENTAL RURAL SAN MARTIN DE LOBA</t>
  </si>
  <si>
    <t>La diferencia entre el corte más alto de matrícula y el reporte de la fecha</t>
  </si>
  <si>
    <t>ARACATACA</t>
  </si>
  <si>
    <t>INSTITUCION EDUCATIVA DEPARTAMENTAL RURAL DE BUENOS AIRES</t>
  </si>
  <si>
    <t>% AVANCE PROYECCIÓN</t>
  </si>
  <si>
    <t>Representa el porcentaje de matrícula con respecto a la Meta de la proyección.</t>
  </si>
  <si>
    <t>INSTITUCION EDUCATIVA DEPARTAMENTAL ELVIA VIZCAINO DE TODARO</t>
  </si>
  <si>
    <t>Diferencia entre el último reporte enviado y el actual</t>
  </si>
  <si>
    <t>INSTITUCION EDUCATIVA DEPARTAMENTAL FUNDACION</t>
  </si>
  <si>
    <t>PIJIÑO DEL CARMEN</t>
  </si>
  <si>
    <t>INSTITUCION EDUCATIVA TECNICO DEPARTAMENTAL DE CABRERA</t>
  </si>
  <si>
    <t>INSTITUCION EDUCATIVA DEPARTAMENTAL OSCAR PISCIOTTI NUMA</t>
  </si>
  <si>
    <t>CENTRO</t>
  </si>
  <si>
    <t>SABANAS DE SAN ANGEL</t>
  </si>
  <si>
    <t>INSTITUCION EDUCATIVA DEPARTAMENTAL ALBERTO CABALLERO DE MONTE RUBIO</t>
  </si>
  <si>
    <t>Colores de la columna de avance</t>
  </si>
  <si>
    <t>SANTA BÁRBARA DE PINTO</t>
  </si>
  <si>
    <t>INSTITUCION EDUCATIVA DEPARTAMENTAL SAGRADO CORAZON DE JESUS</t>
  </si>
  <si>
    <t>%</t>
  </si>
  <si>
    <t>Avance menor a 80%</t>
  </si>
  <si>
    <t>INSTITUCION EDUCATIVA DEPARTAMENTAL LORENCITA VILLEGAS DE SANTOS</t>
  </si>
  <si>
    <t>Igual o mayor de  80% y menor de 90%</t>
  </si>
  <si>
    <t>CERRO SAN ANTONIO</t>
  </si>
  <si>
    <t>INSTITUCION EDUCATIVA DEPARTAMENTAL DE BASICA Y MEDIA SAN ANTONIO</t>
  </si>
  <si>
    <t>Igual o mayor de  90% y menor de 95%</t>
  </si>
  <si>
    <t>PUEBLOVIEJO</t>
  </si>
  <si>
    <t>INSTITUCION EDUCATIVA DEPARTAMENTAL SAN JUAN DE PALOS PRIETOS</t>
  </si>
  <si>
    <t>Igual o mayor de  95% y menor de 100%</t>
  </si>
  <si>
    <t>ARIGUANÍ</t>
  </si>
  <si>
    <t>INSTITUCION EDUCATIVA DEPARTAMENTAL TECNICA AGROPECUARIA CARMEN DE ARIGUANI</t>
  </si>
  <si>
    <t>Igual o mayor de 100%</t>
  </si>
  <si>
    <t>INSTITUCION EDUCATIVA DEPARTAMENTAL JOHN F. KENNEDY</t>
  </si>
  <si>
    <t>EL RETÉN</t>
  </si>
  <si>
    <t>INSTITUCION EDUCATIVA DEPARTAMENTAL ROQUE DE LOS RIOS VALLE</t>
  </si>
  <si>
    <t>INSTITUCION EDUCATIVA DEPARTAMENTAL ETNOEDUCATIVO Y PLURICULTURAL GUMMAKU</t>
  </si>
  <si>
    <t>INSTITUCION EDUCATIVA DEPARTAMENTAL 23 DE FEBRERO</t>
  </si>
  <si>
    <t>INSTITUCION EDUCATIVA DEPARTAMENTAL SAN JUAN  BAUTISTA</t>
  </si>
  <si>
    <t>NUEVA GRANADA</t>
  </si>
  <si>
    <t>INSTITUCION EDUCATIVA DEPARTAMENTAL TECNICA NUEVA GRANADA</t>
  </si>
  <si>
    <t>CONCORDIA</t>
  </si>
  <si>
    <t>INSTITUCION EDUCATIVA DEPARTAMENTAL LUZ MARINA CABALLERO</t>
  </si>
  <si>
    <t>SAN SEBASTIÁN DE BUENAVISTA</t>
  </si>
  <si>
    <t>INSTITUCION EDUCATIVA DEPARTAMENTAL ALFONSO LOPEZ</t>
  </si>
  <si>
    <t>ALGARROBO</t>
  </si>
  <si>
    <t>INSTITUCION EDUCATIVA DEPARTAMENTAL RAFAEL NUÑEZ</t>
  </si>
  <si>
    <t>INSTITUCION EDUCATIVA DEPARTAMENTAL GABRIEL GARCIA MARQUEZ DE ARACATACA</t>
  </si>
  <si>
    <t>PLATO</t>
  </si>
  <si>
    <t>INSTITUCION EDUCATIVA TECNICO DEPARTAMENTAL GABRIEL ESCOBAR BALLESTAS</t>
  </si>
  <si>
    <t>INSTITUCION EDUCATIVA DEPARTAMENTAL SANTA TERESA DE JESUS</t>
  </si>
  <si>
    <t>INSTITUCION EDUCATIVA DEPARTAMENTAL RURAL DE MEDIA LUNA</t>
  </si>
  <si>
    <t>INSTITUCION EDUCATIVA TECNICA DEPARTAMENTAL DE PINTO GILMA ROYERO SOLANO</t>
  </si>
  <si>
    <t>INSTITUCION EDUCATIVA DEPARTAMENTAL SIMON BOLIVAR</t>
  </si>
  <si>
    <t>INSTITUCION EDUCATIVA DEPARTAMENTAL COLOMBIA</t>
  </si>
  <si>
    <t>CHIBOLO</t>
  </si>
  <si>
    <t>INSTITUCION EDUCATIVA DEPARTAMENTAL TECNICA FRANCISCO JOSE DE CALDAS</t>
  </si>
  <si>
    <t>TENERIFE</t>
  </si>
  <si>
    <t>INSTITUCION EDUCATIVA DEPARTAMENTAL REAL DEL OBISPO</t>
  </si>
  <si>
    <t>REMOLINO</t>
  </si>
  <si>
    <t>INSTITUCION EDUCATIVA DEPARTAMENTAL JUAN MANUEL RUDAS</t>
  </si>
  <si>
    <t>INSTITUCION EDUCATIVA DEPARTAMENTAL ROSA CORTINA HERNANDEZ</t>
  </si>
  <si>
    <t>INSTITUCION EDUCATIVA TECNICA DEPARTAMENTAL AGROAMBIENTAL SAN JOSE</t>
  </si>
  <si>
    <t>INSTITUCION EDUCATIVA DEPARTAMENTAL TECNICA AGROPECUARIA BENJAMIN HERRERA</t>
  </si>
  <si>
    <t>SAN ZENÓN</t>
  </si>
  <si>
    <t>INSTITUCION EDUCATIVA DEPARTAMENTAL EL HORNO</t>
  </si>
  <si>
    <t>INSTITUCION EDUCATIVA DEPARTAMENTAL MARIA INMACULADA</t>
  </si>
  <si>
    <t>INSTITUCION EDUCATIVA DEPARTAMENTAL VICTOR CAMARGO ALVAREZ</t>
  </si>
  <si>
    <t>INSTITUCION EDUCATIVA DEPARTAMENTAL ALGARROBO</t>
  </si>
  <si>
    <t>INSTITUCION EDUCATIVA DEPARTAMENTAL AGROPECUARIA URBANO MOLINA CASTRO</t>
  </si>
  <si>
    <t>INSTITUCION EDUCATIVA DEPARTAMENTAL DE BASICA Y MEDIA SANTA CRUZ DE BALSAMO</t>
  </si>
  <si>
    <t>INSTITUCION EDUCATIVA DEPARTAMENTAL GILBERTO ACUÑA RANGEL</t>
  </si>
  <si>
    <t>INSTITUCION ETNOEDUCATIVA DEPARTAMENTAL MITSILOU CAMPBELL</t>
  </si>
  <si>
    <t>SANTA ANA</t>
  </si>
  <si>
    <t>INSTITUCION EDUCATIVA TECNICA DEPARTAMENTAL RAFAEL JIMENEZ ALTAHONA</t>
  </si>
  <si>
    <t>INSTITUCION EDUCATIVA DEPARTAMENTAL LICEO PIVIJAY</t>
  </si>
  <si>
    <t>INSTITUCION EDUCATIVA DEPARTAMENTAL PABLO NIEBLES DE GUAYABAL</t>
  </si>
  <si>
    <t>INSTITUCION EDUCATIVA DEPARTAMENTAL DE LA PACHA</t>
  </si>
  <si>
    <t>INSTITUCION EDUCATIVA DEPARTAMENTAL JOSE DE LA PAZ VANEGAS ORTIZ</t>
  </si>
  <si>
    <t>INSTITUCION EDUCATIVA DEPARTAMENTAL RURAL SANTA MARIA</t>
  </si>
  <si>
    <t>GUAMAL</t>
  </si>
  <si>
    <t>INSTITUCION EDUCATIVA DEPARTAMENTAL BIENVENIDO RODRIGUEZ</t>
  </si>
  <si>
    <t>ZONA BANANERA</t>
  </si>
  <si>
    <t>INSTITUCION EDUCATIVA DEPARTAMENTAL JOSE BENITO VIVES DE ANDREIS</t>
  </si>
  <si>
    <t>INSTITUCION EDUCATIVA DEPARTAMENTAL LA CANDELARIA</t>
  </si>
  <si>
    <t>INSTITUCION EDUCATIVA DEPARTAMENTAL EXTERNADO MIXTO</t>
  </si>
  <si>
    <t>INSTITUCION EDUCATIVA DEPARTAMENTAL RURAL SAGRADO CORAZON DE JESUS</t>
  </si>
  <si>
    <t>INSTITUCION EDUCATIVA DEPARTAMENTAL RURAL SAN VALENTIN</t>
  </si>
  <si>
    <t>INSTITUCION EDUCATIVA DEPARTAMENTAL RURAL RITA CUELLO DE VANEGAS</t>
  </si>
  <si>
    <t>CENTRO EDUCATIVO DEPARTAMENTAL SAN ANTONIO</t>
  </si>
  <si>
    <t>INSTITUCION EDUCATIVA DEPARTAMENTAL ETNOEDUCATIVA SANTA ROSALIA</t>
  </si>
  <si>
    <t>EL PIÑON</t>
  </si>
  <si>
    <t>INSTITUCION EDUCATIVA DEPARTAMENTAL SABANAS</t>
  </si>
  <si>
    <t>ZAPAYÁN</t>
  </si>
  <si>
    <t>INSTITUCION EDUCATIVA DEPARTAMENTAL LICEO ZAPAYAN</t>
  </si>
  <si>
    <t>INSTITUCION EDUCATIVA DEPARTAMENTAL FLORES DE MARIA</t>
  </si>
  <si>
    <t>INSTITUCION EDUCATIVA DEPARTAMENTAL RURAL NUESTRA SEÑORA DEL ROSARIO</t>
  </si>
  <si>
    <t>INSTITUCION EDUCATIVA DEPARTAMENTAL DE BASICA Y MEDIA DE CONCORDIA</t>
  </si>
  <si>
    <t>INSTITUCION EDUCATIVA DEPARTAMENTAL SANTA ROSA DE LIMA</t>
  </si>
  <si>
    <t>INSTITUCION EDUCATIVA DEPARTAMENTAL FRANCISCO DE PAULA SANTANDER</t>
  </si>
  <si>
    <t>INSTITUCION EDUCATIVA DEPARTAMENTAL CERRO BLANCO</t>
  </si>
  <si>
    <t>INSTITUCION EDUCATIVA DEPARTAMENTAL PIJIÑO DEL CARMEN</t>
  </si>
  <si>
    <t>INSTITUCION EDUCATIVA DEPARTAMENTAL THELMA ROSA AREVALO</t>
  </si>
  <si>
    <t>INSTITUCION EDUCATIVA DEPARTAMENTAL RURAL SILVIA COTES DE BISWELL</t>
  </si>
  <si>
    <t>INSTITUCION EDUCATIVA DEPARTAMENTAL RURAL CANTAGALLAR</t>
  </si>
  <si>
    <t>INSTITUCION EDUCATIVA DEPARTAMENTAL RODRIGO VIVES DE ANDREIS</t>
  </si>
  <si>
    <t>INSTITUCION EDUCATIVA DEPARTAMENTAL AGROPECUARIA JOSE MARIA HERRERA</t>
  </si>
  <si>
    <t>INSTITUCION EDUCATIVA DEPARTAMENTAL NUESTRA SEÑORA DEL CARMEN</t>
  </si>
  <si>
    <t>INSTITUCION EDUCATIVA DEPARTAMENTAL ANTONIO BRUJES CARMONA</t>
  </si>
  <si>
    <t>INSTITUCION EDUCATIVA DEPARTAMENTAL RURAL MARIA AUXILIADORA</t>
  </si>
  <si>
    <t>INSTITUCION EDUCATIVA DEPARTAMENTAL ARCESIO CALIZ AMADOR</t>
  </si>
  <si>
    <t>INSTITUCION EDUCATIVA TECNICO DEPARTAMENTAL SIMON BOLIVAR</t>
  </si>
  <si>
    <t>INSTITUCION EDUCATIVA DEPARTAMENTAL JOSEFA MARIA ROMERO DE LA CRUZ</t>
  </si>
  <si>
    <t>INSTITUCION EDUCATIVA DEPARTAMENTAL TOMAS HERRERA CANTILLO</t>
  </si>
  <si>
    <t>INSTITUCION EDUCATIVA DEPARTAMENTAL LAS MERCEDES</t>
  </si>
  <si>
    <t>INSTITUCION EDUCATIVA DEPARTAMENTAL MANUEL SALVADOR MEZA CAMARGO</t>
  </si>
  <si>
    <t>INSTITUCION EDUCATIVA DEPARTAMENTAL GERARDO VALENCIA CANO</t>
  </si>
  <si>
    <t>INSTITUCION EDUCATIVA DEPARTAMENTAL CAÑO DE AGUAS</t>
  </si>
  <si>
    <t>INSTITUCION EDUCATIVA DEPARTAMENTAL ANDRES DIAZ VENERO DE LEIVA</t>
  </si>
  <si>
    <t>INSTITUCION EDUCATIVA DEPARTAMENTAL AGROPECUARIA NUESTRA SEÑORA DE LAS MERCEDES</t>
  </si>
  <si>
    <t>INSTITUCION EDUCATIVA DEPARTAMENTAL SAN JUDAS TADEO</t>
  </si>
  <si>
    <t>INSTITUCION EDUCATIVA DEPARTAMENTAL NICOLAS MEJIA MENDEZ</t>
  </si>
  <si>
    <t>INSTITUCION EDUCATIVA DEPARTAMENTAL AGRICOLA DEL PIÑON</t>
  </si>
  <si>
    <t>PEDRAZA</t>
  </si>
  <si>
    <t>INSTITUCION EDUCATIVA DEPARTAMENTAL DE BOMBA</t>
  </si>
  <si>
    <t>INSTITUCION EDUCATIVA DEPARTAMENTAL CANDELARIA</t>
  </si>
  <si>
    <t>INSTITUCION EDUCATIVA DEPARTAMENTAL ANUAR RIVERA JATTAR</t>
  </si>
  <si>
    <t>INSTITUCION EDUCATIVA DEPARTAMENTAL MARIA AUXILIADORA</t>
  </si>
  <si>
    <t>INSTITUCION EDUCATIVA DEPARTAMENTAL RURAL DE PALMIRA</t>
  </si>
  <si>
    <t>INSTITUCION EDUCATIVA DEPARTAMENTAL RURAL ENRIQUE QUINTERO JAIMES</t>
  </si>
  <si>
    <t>INSTITUCION EDUCATIVA DEPARTAMENTAL NESTOR RANGEL ALFARO</t>
  </si>
  <si>
    <t>INSTITUCION EDUCATIVA DEPARTAMENTAL LUIS CARLOS GALAN SARMIENTO</t>
  </si>
  <si>
    <t>INSTITUCION EDUCATIVA DEPARTAMENTAL RURAL EL BRILLANTE</t>
  </si>
  <si>
    <t>INSTITUCION ETNOEDUCATIVA DEPARTAMENTAL ETTE ENNAKA</t>
  </si>
  <si>
    <t>INSTITUCION EDUCATIVA DEPARTAMENTAL RURAL LA RINCONADA</t>
  </si>
  <si>
    <t>INSTITUCION EDUCATIVA DEPARTAMENTAL PEDRO DE HEREDIA</t>
  </si>
  <si>
    <t>INSTITUCION EDUCATIVA DEPARTAMENTAL AGOPECUARIA JUAN FRANCISCO OSPINA</t>
  </si>
  <si>
    <t>INSTITUCION EDUCATIVA DEPARTAMENTAL DE TRONCOSO</t>
  </si>
  <si>
    <t>INSTITUCION EDUCATIVA DEPARTAMENTAL SANTA INES</t>
  </si>
  <si>
    <t>INSTITUCION EDUCATIVA ETNOEDUCATIVA  DEPARTAMENTAL MACONDO</t>
  </si>
  <si>
    <t>INSTITUCION EDUCATIVA DEPARTAMENTAL ELECTO CALIZ MARTINEZ</t>
  </si>
  <si>
    <t>SALAMINA</t>
  </si>
  <si>
    <t>INSTITUCION EDUCATIVA DEPARTAMENTAL DE SALAMINA</t>
  </si>
  <si>
    <t>INSTITUCION EDUCATIVA DEPARTAMENTAL CELINDA MEJIA LOPEZ</t>
  </si>
  <si>
    <t>INSTITUCION EDUCATIVA DEPARTAMENTAL AGROPECUARIA OTILIA MENA ALVAREZ</t>
  </si>
  <si>
    <t>INSTITUCION EDUCATIVA DEPARTAMENTAL  BALDOMERO SANIN CANO</t>
  </si>
  <si>
    <t>INSTITUCION EDUCATIVA DEPARTAMENTAL ROBERTO ROBLES DE ALGARROBAL</t>
  </si>
  <si>
    <t>INSTITUCION EDUCATIVA DEPARTAMENTAL JOSE DE LA LUZ MARTINEZ</t>
  </si>
  <si>
    <t>INSTITUCION EDUCATIVA DEPARTAMENTAL SAN JOSE DE SAN FERNANDO</t>
  </si>
  <si>
    <t>INSTITUCION EDUCATIVA DEPARTAMENTAL DE CARRETO</t>
  </si>
  <si>
    <t>INSTITUCION EDUCATIVA DEPARTAMENTAL SAN PABLO</t>
  </si>
  <si>
    <t>INSTITUCION EDUCATIVA DEPARTAMENTAL LICEO ARIGUANI</t>
  </si>
  <si>
    <t>INSTITUCION EDUCATIVA DEPARTAMENTAL RURAL TASAJERA</t>
  </si>
  <si>
    <t>INSTITUCION EDUCATIVA DEPARTAMENTAL DE GUAIMARO</t>
  </si>
  <si>
    <t>INSTITUCION EDUCATIVA DEPARTAMENTAL PESTALOZZI</t>
  </si>
  <si>
    <t>INSTITUCION EDUCATIVA DEPARTAMENTAL SAN JOSE DE PUEBLO VIEJO</t>
  </si>
  <si>
    <t>INSTITUCION EDUCATIVA TECNICA DEPARTAMENTAL DE GERMANIA</t>
  </si>
  <si>
    <t>INSTITUCION ETNOEDUCATIVA DEPARTAMENTAL RURAL GUILLERMO ALVAREZ</t>
  </si>
  <si>
    <t>INSTITUCION EDUCATIVA DEPARTAMENTAL RURAL LUIS MILLAN VARGAS</t>
  </si>
  <si>
    <t>INSTITUCION EDUCATIVA DEPARTAMENTAL TECNICA AGROECOLOGICA JOSE DADUL</t>
  </si>
  <si>
    <t>INSTITUCION EDUCATIVA DEPARTAMENTAL DE RICAURTE</t>
  </si>
  <si>
    <t>INSTITUCION EDUCATIVA DEPARTAMENTAL RURAL DE JANEIRO</t>
  </si>
  <si>
    <t>INSTITUCION EDUCATIVA DEPARTAMENTAL RURAL DE NIÑAS ISLA DEL ROSARIO</t>
  </si>
  <si>
    <t>INSTITUCION EDUCATIVA DEPARTAMENTAL SAN JOSE</t>
  </si>
  <si>
    <t>INSTITUCION EDUCATIVA DEPARTAMENTAL SIERRA NEVADA DE SANTA MARTA</t>
  </si>
  <si>
    <t>INSTITUCION EDUCATIVA DEPARTAMENTAL CIENAGUETA</t>
  </si>
  <si>
    <t>INSTITUCION EDUCATIVA DEPARTAMENTAL RURAL SAN PEDRO APOSTOL LAS FLORES</t>
  </si>
  <si>
    <t>INSTITUCION EDUCATIVA DEPARTAMENTAL SAN JOSE DE KENNEDY</t>
  </si>
  <si>
    <t>INSTITUCION EDUCATIVA DEPARTAMENTAL MARIA ALFARO DE OSPINO</t>
  </si>
  <si>
    <t>INSTITUCION ETNOEDUCATIVA DEPARTAMENTAL DE SOPLADOR</t>
  </si>
  <si>
    <t>INSTITUCION EDUCATIVA DEPARTAMENTAL HUMBERTO VELAZQUEZ GARCIA</t>
  </si>
  <si>
    <t>INSTITUCION EDUCATIVA DEPARTAMENTAL EUCLIDES LIZARAZO</t>
  </si>
  <si>
    <t>INSTITUCION EDUCATIVA ETNOEDUCATIVA DEPARTAMENTAL TUCURINCA</t>
  </si>
  <si>
    <t>INSTITUCION EDUCATIVA DEPARTAMENTAL DAGOBERTO OROZCO BORJA</t>
  </si>
  <si>
    <t>INSTITUCION EDUCATIVA DEPARTAMENTAL LICEO SANTANDER</t>
  </si>
  <si>
    <t>INSTITUCION EDUCATIVA DEPARTAMENTAL LOMA DEL BALSAMO</t>
  </si>
  <si>
    <t>INSTITUCION EDUCATIVA DEPARTAMENTAL CIUDAD PERDIDA</t>
  </si>
  <si>
    <t>INSTITUCION EDUCATIVA INDIGENA Y PLURICULTURAL KANKAWARWA</t>
  </si>
  <si>
    <t>INSTITUCION EDUCATIVA DEPARTAMENTAL ARMANDO ESTRADA FLOREZ</t>
  </si>
  <si>
    <t>INSTITUCION EDUCATIVA DEPARTAMENTAL EL CONSUELO</t>
  </si>
  <si>
    <t>INSTITUCION EDUCATIVA DEPARTAMENTAL FOSSY MARCOS MARIA</t>
  </si>
  <si>
    <t>INSTITUCION EDUCATIVA DEPARTAMENTAL JUANA ARIAS DE BENAVIDES</t>
  </si>
  <si>
    <t>Total</t>
  </si>
  <si>
    <t>ITEM</t>
  </si>
  <si>
    <t>MATRICULADOS</t>
  </si>
  <si>
    <t>VARIACIÓN</t>
  </si>
  <si>
    <t>Información del último reporte enviado</t>
  </si>
  <si>
    <t>MATRÍCULA_24-10-2024</t>
  </si>
  <si>
    <r>
      <rPr>
        <b/>
        <sz val="14"/>
        <color theme="1"/>
        <rFont val="Aptos Narrow"/>
        <family val="2"/>
        <scheme val="minor"/>
      </rPr>
      <t>AVANCE DE MATRÍCULA</t>
    </r>
    <r>
      <rPr>
        <sz val="14"/>
        <color theme="1"/>
        <rFont val="Aptos Narrow"/>
        <family val="2"/>
        <scheme val="minor"/>
      </rPr>
      <t xml:space="preserve">
</t>
    </r>
    <r>
      <rPr>
        <b/>
        <sz val="14"/>
        <color rgb="FFFF0000"/>
        <rFont val="Aptos Narrow"/>
        <family val="2"/>
        <scheme val="minor"/>
      </rPr>
      <t>FECHA DE CORTE: 05/11/2024 - 08:30 a.m.</t>
    </r>
    <r>
      <rPr>
        <sz val="14"/>
        <color theme="1"/>
        <rFont val="Aptos Narrow"/>
        <family val="2"/>
        <scheme val="minor"/>
      </rPr>
      <t xml:space="preserve">
Para tener en cuenta: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</si>
</sst>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i/>
      <u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9" fontId="0" fillId="0" borderId="0" xfId="2" applyFont="1" applyAlignment="1" applyProtection="1">
      <alignment horizont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1" fontId="7" fillId="0" borderId="3" xfId="0" applyNumberFormat="1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9" fontId="7" fillId="0" borderId="4" xfId="2" applyFont="1" applyBorder="1" applyAlignment="1" applyProtection="1">
      <alignment horizontal="center" vertical="center" wrapText="1"/>
      <protection hidden="1"/>
    </xf>
    <xf numFmtId="9" fontId="7" fillId="0" borderId="3" xfId="2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0" fillId="0" borderId="7" xfId="0" applyBorder="1" applyProtection="1"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164" fontId="2" fillId="0" borderId="8" xfId="2" applyNumberFormat="1" applyFon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0" fillId="0" borderId="6" xfId="0" applyBorder="1" applyProtection="1"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164" fontId="2" fillId="0" borderId="9" xfId="2" applyNumberFormat="1" applyFont="1" applyBorder="1" applyAlignment="1" applyProtection="1">
      <alignment horizontal="center"/>
      <protection hidden="1"/>
    </xf>
    <xf numFmtId="9" fontId="7" fillId="0" borderId="6" xfId="2" applyFont="1" applyFill="1" applyBorder="1" applyAlignment="1" applyProtection="1">
      <alignment horizontal="left" vertical="center" wrapText="1"/>
      <protection hidden="1"/>
    </xf>
    <xf numFmtId="9" fontId="7" fillId="0" borderId="10" xfId="2" applyFont="1" applyFill="1" applyBorder="1" applyAlignment="1" applyProtection="1">
      <alignment horizontal="left" vertical="center" wrapText="1"/>
      <protection hidden="1"/>
    </xf>
    <xf numFmtId="0" fontId="0" fillId="0" borderId="10" xfId="0" applyBorder="1" applyProtection="1">
      <protection hidden="1"/>
    </xf>
    <xf numFmtId="9" fontId="7" fillId="0" borderId="6" xfId="2" applyFont="1" applyBorder="1" applyAlignment="1" applyProtection="1">
      <alignment horizontal="left" vertical="center" wrapText="1"/>
      <protection hidden="1"/>
    </xf>
    <xf numFmtId="0" fontId="9" fillId="4" borderId="6" xfId="0" applyFont="1" applyFill="1" applyBorder="1" applyAlignment="1" applyProtection="1">
      <alignment horizontal="center"/>
      <protection hidden="1"/>
    </xf>
    <xf numFmtId="0" fontId="9" fillId="5" borderId="6" xfId="0" applyFont="1" applyFill="1" applyBorder="1" applyAlignment="1" applyProtection="1">
      <alignment horizontal="center"/>
      <protection hidden="1"/>
    </xf>
    <xf numFmtId="0" fontId="9" fillId="6" borderId="6" xfId="0" applyFont="1" applyFill="1" applyBorder="1" applyAlignment="1" applyProtection="1">
      <alignment horizontal="center"/>
      <protection hidden="1"/>
    </xf>
    <xf numFmtId="0" fontId="9" fillId="7" borderId="6" xfId="0" applyFont="1" applyFill="1" applyBorder="1" applyAlignment="1" applyProtection="1">
      <alignment horizontal="center"/>
      <protection hidden="1"/>
    </xf>
    <xf numFmtId="0" fontId="9" fillId="8" borderId="6" xfId="0" applyFont="1" applyFill="1" applyBorder="1" applyAlignment="1" applyProtection="1">
      <alignment horizontal="center"/>
      <protection hidden="1"/>
    </xf>
    <xf numFmtId="43" fontId="10" fillId="0" borderId="0" xfId="0" applyNumberFormat="1" applyFont="1" applyAlignment="1" applyProtection="1">
      <alignment horizontal="center"/>
      <protection hidden="1"/>
    </xf>
    <xf numFmtId="165" fontId="4" fillId="0" borderId="0" xfId="0" applyNumberFormat="1" applyFont="1" applyProtection="1"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65" fontId="4" fillId="0" borderId="0" xfId="0" applyNumberFormat="1" applyFont="1" applyAlignment="1" applyProtection="1">
      <alignment horizontal="center"/>
      <protection hidden="1"/>
    </xf>
    <xf numFmtId="165" fontId="10" fillId="0" borderId="0" xfId="0" applyNumberFormat="1" applyFont="1" applyAlignment="1" applyProtection="1">
      <alignment horizontal="center"/>
      <protection hidden="1"/>
    </xf>
    <xf numFmtId="165" fontId="4" fillId="0" borderId="0" xfId="1" applyNumberFormat="1" applyFont="1" applyProtection="1">
      <protection hidden="1"/>
    </xf>
    <xf numFmtId="10" fontId="0" fillId="0" borderId="0" xfId="2" applyNumberFormat="1" applyFont="1" applyAlignment="1" applyProtection="1">
      <alignment horizontal="center"/>
      <protection hidden="1"/>
    </xf>
    <xf numFmtId="1" fontId="0" fillId="0" borderId="0" xfId="2" applyNumberFormat="1" applyFont="1" applyAlignment="1" applyProtection="1">
      <alignment horizontal="center"/>
      <protection hidden="1"/>
    </xf>
    <xf numFmtId="10" fontId="0" fillId="0" borderId="0" xfId="0" applyNumberFormat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0" fontId="0" fillId="0" borderId="15" xfId="2" applyNumberFormat="1" applyFont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165" fontId="0" fillId="0" borderId="17" xfId="0" applyNumberFormat="1" applyBorder="1" applyAlignment="1" applyProtection="1">
      <alignment horizontal="center"/>
      <protection hidden="1"/>
    </xf>
    <xf numFmtId="10" fontId="0" fillId="0" borderId="18" xfId="2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9" fillId="0" borderId="9" xfId="0" applyFont="1" applyBorder="1" applyAlignment="1" applyProtection="1">
      <alignment horizontal="center"/>
      <protection hidden="1"/>
    </xf>
    <xf numFmtId="0" fontId="9" fillId="0" borderId="11" xfId="0" applyFont="1" applyBorder="1" applyAlignment="1" applyProtection="1">
      <alignment horizontal="center"/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165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5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5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5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5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5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5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5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5" formatCode="_-* #,##0_-;\-* #,##0_-;_-* &quot;-&quot;??_-;_-@_-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5" formatCode="_-* #,##0_-;\-* #,##0_-;_-* &quot;-&quot;??_-;_-@_-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35" formatCode="_-* #,##0.00_-;\-* #,##0.00_-;_-* &quot;-&quot;??_-;_-@_-"/>
      <alignment horizontal="center" vertical="bottom" textRotation="0" wrapText="0" indent="0" justifyLastLine="0" shrinkToFit="0" readingOrder="0"/>
      <protection locked="1" hidden="1"/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rgb="FF0070C0"/>
      </font>
    </dxf>
    <dxf>
      <fill>
        <patternFill>
          <bgColor rgb="FFFF0000"/>
        </patternFill>
      </fill>
    </dxf>
    <dxf>
      <numFmt numFmtId="0" formatCode="General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/>
        <strike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165" formatCode="_-* #,##0_-;\-* #,##0_-;_-* &quot;-&quot;??_-;_-@_-"/>
      <protection locked="1" hidden="1"/>
    </dxf>
    <dxf>
      <protection locked="1" hidden="1"/>
    </dxf>
    <dxf>
      <border>
        <bottom style="medium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VARIACIÓN MATRÍCULA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3463892024416258E-2"/>
          <c:y val="0.14724060310216031"/>
          <c:w val="0.92410040232686075"/>
          <c:h val="0.774853572156272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'SEGUIMIENT_MATRÍCULA_0-11-2024'!$E$167</c:f>
              <c:strCache>
                <c:ptCount val="1"/>
                <c:pt idx="0">
                  <c:v>PROYECCIÓN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'SEGUIMIENT_MATRÍCULA_0-11-2024'!$F$167</c:f>
              <c:numCache>
                <c:formatCode>_-* #,##0_-;\-* #,##0_-;_-* "-"??_-;_-@_-</c:formatCode>
                <c:ptCount val="1"/>
                <c:pt idx="0">
                  <c:v>179816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A-49A7-B9D3-B81A8C611F40}"/>
            </c:ext>
          </c:extLst>
        </c:ser>
        <c:ser>
          <c:idx val="1"/>
          <c:order val="1"/>
          <c:tx>
            <c:strRef>
              <c:f>'SEGUIMIENT_MATRÍCULA_0-11-2024'!$E$168</c:f>
              <c:strCache>
                <c:ptCount val="1"/>
                <c:pt idx="0">
                  <c:v>MATRÍCULA_12-03-2024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'SEGUIMIENT_MATRÍCULA_0-11-2024'!$F$168</c:f>
              <c:numCache>
                <c:formatCode>_-* #,##0_-;\-* #,##0_-;_-* "-"??_-;_-@_-</c:formatCode>
                <c:ptCount val="1"/>
                <c:pt idx="0">
                  <c:v>175502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A-49A7-B9D3-B81A8C611F40}"/>
            </c:ext>
          </c:extLst>
        </c:ser>
        <c:ser>
          <c:idx val="2"/>
          <c:order val="2"/>
          <c:tx>
            <c:strRef>
              <c:f>'SEGUIMIENT_MATRÍCULA_0-11-2024'!$E$169</c:f>
              <c:strCache>
                <c:ptCount val="1"/>
                <c:pt idx="0">
                  <c:v>AVANCE_MAT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'SEGUIMIENT_MATRÍCULA_0-11-2024'!$F$169</c:f>
              <c:numCache>
                <c:formatCode>_-* #,##0_-;\-* #,##0_-;_-* "-"??_-;_-@_-</c:formatCode>
                <c:ptCount val="1"/>
                <c:pt idx="0">
                  <c:v>172112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A-49A7-B9D3-B81A8C611F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7"/>
        <c:overlap val="-58"/>
        <c:axId val="433197952"/>
        <c:axId val="433199872"/>
      </c:barChart>
      <c:catAx>
        <c:axId val="4331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3199872"/>
        <c:crosses val="autoZero"/>
        <c:auto val="1"/>
        <c:lblAlgn val="ctr"/>
        <c:lblOffset val="100"/>
        <c:noMultiLvlLbl val="1"/>
      </c:catAx>
      <c:valAx>
        <c:axId val="43319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31979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</xdr:row>
      <xdr:rowOff>5442</xdr:rowOff>
    </xdr:from>
    <xdr:to>
      <xdr:col>12</xdr:col>
      <xdr:colOff>1020536</xdr:colOff>
      <xdr:row>5</xdr:row>
      <xdr:rowOff>76467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CE1485-6F69-45D8-B437-44B545E8E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67A14-9EB1-45C8-9720-EBC1F8D4128F}" name="Tabla1104107" displayName="Tabla1104107" ref="B7:M161" totalsRowCount="1" headerRowDxfId="37" dataDxfId="35" totalsRowDxfId="34" headerRowBorderDxfId="36" totalsRowCellStyle="Millares">
  <autoFilter ref="B7:M160" xr:uid="{3A48A030-70CB-47E0-9177-B0EA2C2A3837}"/>
  <sortState xmlns:xlrd2="http://schemas.microsoft.com/office/spreadsheetml/2017/richdata2" ref="B8:M160">
    <sortCondition ref="D7:D160"/>
  </sortState>
  <tableColumns count="12">
    <tableColumn id="13" xr3:uid="{265353E4-E3D3-4234-97F0-1F4FFA4BB6E9}" name="SUBREGIÓN" dataDxfId="33" totalsRowDxfId="11"/>
    <tableColumn id="1" xr3:uid="{5D219D81-BBCB-4BF9-92C8-8BAB57582516}" name="MUNICIPIO" totalsRowLabel="Total" dataDxfId="32" totalsRowDxfId="10"/>
    <tableColumn id="2" xr3:uid="{DEFA24A0-9470-487C-B19B-BB46A0B3E690}" name="DANE" dataDxfId="31" totalsRowDxfId="9"/>
    <tableColumn id="3" xr3:uid="{5C4F2ADF-268E-41FF-B6C5-4C6E9CAFC6BA}" name="INSTITUCIÓN EDUCATIVA" dataDxfId="30" totalsRowDxfId="8"/>
    <tableColumn id="6" xr3:uid="{8C8D1600-C5B1-47F2-818F-EF7078A0AA3F}" name="PROYECCIÓN" totalsRowFunction="sum" dataDxfId="29" totalsRowDxfId="7"/>
    <tableColumn id="10" xr3:uid="{C69D49CB-5309-4E1F-93B6-21C93DC07C50}" name="MATRÍCULA_12-03-2024" totalsRowFunction="sum" dataDxfId="28" totalsRowDxfId="6"/>
    <tableColumn id="11" xr3:uid="{94BD3DD3-297B-4245-9B2D-5B87570D43B4}" name="MATRÍCULA_24-10-2024" totalsRowFunction="sum" dataDxfId="27" totalsRowDxfId="5"/>
    <tableColumn id="7" xr3:uid="{00C3CE40-ADC0-4AFF-A7BA-395EA4734196}" name="AVANCE_MAT" totalsRowFunction="sum" dataDxfId="26" totalsRowDxfId="4"/>
    <tableColumn id="8" xr3:uid="{4DCBE208-BE46-4C0D-8DBE-FB502D701D70}" name="DIFERENCIA_x000a_(PROY. VS MATRICULA)" totalsRowFunction="sum" dataDxfId="25" totalsRowDxfId="3">
      <calculatedColumnFormula>Tabla1104107[[#This Row],[AVANCE_MAT]]-Tabla1104107[[#This Row],[PROYECCIÓN]]</calculatedColumnFormula>
    </tableColumn>
    <tableColumn id="4" xr3:uid="{96CB11F3-1C3D-4AF3-B832-4C3B7F71C361}" name="VARIACIÓN MAT MAYOR" totalsRowFunction="custom" dataDxfId="24" totalsRowDxfId="2">
      <calculatedColumnFormula>Tabla1104107[[#This Row],[AVANCE_MAT]]-Tabla1104107[[#This Row],[MATRÍCULA_12-03-2024]]</calculatedColumnFormula>
      <totalsRowFormula>Tabla1104107[[#Totals],[AVANCE_MAT]]-Tabla1104107[[#Totals],[MATRÍCULA_12-03-2024]]</totalsRowFormula>
    </tableColumn>
    <tableColumn id="9" xr3:uid="{29256973-6605-489B-B889-67D3D64E8CF3}" name="% AVANCE" dataDxfId="23" totalsRowDxfId="1" dataCellStyle="Porcentaje">
      <calculatedColumnFormula>Tabla1104107[[#This Row],[AVANCE_MAT]]/Tabla1104107[[#This Row],[PROYECCIÓN]]</calculatedColumnFormula>
    </tableColumn>
    <tableColumn id="12" xr3:uid="{B3BF9222-F47A-4448-AFB6-EE504D5EAF88}" name="VARIACIÓN ENTRE REPORTES" totalsRowFunction="sum" dataDxfId="22" totalsRowDxfId="0">
      <calculatedColumnFormula>Tabla1104107[[#This Row],[AVANCE_MAT]]-Tabla1104107[[#This Row],[MATRÍCULA_24-10-2024]]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396B5-DEFF-4B8B-8A7D-83C5C12E20B7}">
  <dimension ref="B1:P175"/>
  <sheetViews>
    <sheetView tabSelected="1" zoomScaleNormal="100" workbookViewId="0">
      <selection activeCell="B3" sqref="B3:E5"/>
    </sheetView>
  </sheetViews>
  <sheetFormatPr baseColWidth="10" defaultRowHeight="15" x14ac:dyDescent="0.25"/>
  <cols>
    <col min="1" max="1" width="2.7109375" style="1" customWidth="1"/>
    <col min="2" max="2" width="16.42578125" style="1" bestFit="1" customWidth="1"/>
    <col min="3" max="3" width="28.85546875" style="2" bestFit="1" customWidth="1"/>
    <col min="4" max="4" width="16" style="1" bestFit="1" customWidth="1"/>
    <col min="5" max="5" width="85.5703125" style="3" bestFit="1" customWidth="1"/>
    <col min="6" max="7" width="15.28515625" style="3" customWidth="1"/>
    <col min="8" max="8" width="14.85546875" style="3" customWidth="1"/>
    <col min="9" max="9" width="13.5703125" style="3" customWidth="1"/>
    <col min="10" max="10" width="18.85546875" style="3" customWidth="1"/>
    <col min="11" max="11" width="14.28515625" style="4" customWidth="1"/>
    <col min="12" max="12" width="17.140625" style="4" bestFit="1" customWidth="1"/>
    <col min="13" max="13" width="15.85546875" style="1" customWidth="1"/>
    <col min="14" max="14" width="6.7109375" style="1" customWidth="1"/>
    <col min="15" max="15" width="28" style="1" bestFit="1" customWidth="1"/>
    <col min="16" max="16" width="87.5703125" style="1" bestFit="1" customWidth="1"/>
    <col min="17" max="89" width="4" style="1" bestFit="1" customWidth="1"/>
    <col min="90" max="157" width="5" style="1" bestFit="1" customWidth="1"/>
    <col min="158" max="158" width="12.5703125" style="1" bestFit="1" customWidth="1"/>
    <col min="159" max="16384" width="11.42578125" style="1"/>
  </cols>
  <sheetData>
    <row r="1" spans="2:16" ht="16.5" customHeight="1" x14ac:dyDescent="0.25"/>
    <row r="2" spans="2:16" ht="60.75" customHeight="1" x14ac:dyDescent="0.25">
      <c r="B2" s="57" t="s">
        <v>216</v>
      </c>
      <c r="C2" s="58"/>
      <c r="D2" s="58"/>
      <c r="E2" s="58"/>
      <c r="F2" s="5"/>
      <c r="G2" s="5"/>
      <c r="H2" s="5"/>
      <c r="I2" s="5"/>
      <c r="J2" s="5"/>
      <c r="K2" s="5"/>
    </row>
    <row r="3" spans="2:16" ht="111" customHeight="1" x14ac:dyDescent="0.25">
      <c r="B3" s="59" t="s">
        <v>0</v>
      </c>
      <c r="C3" s="60"/>
      <c r="D3" s="60"/>
      <c r="E3" s="60"/>
      <c r="F3" s="5"/>
      <c r="G3" s="5"/>
      <c r="H3" s="5"/>
      <c r="I3" s="5"/>
      <c r="J3" s="5"/>
      <c r="K3" s="5"/>
    </row>
    <row r="4" spans="2:16" ht="32.25" customHeight="1" x14ac:dyDescent="0.25">
      <c r="B4" s="59"/>
      <c r="C4" s="60"/>
      <c r="D4" s="60"/>
      <c r="E4" s="60"/>
      <c r="F4" s="5"/>
      <c r="G4" s="5"/>
      <c r="H4" s="6"/>
      <c r="I4" s="6"/>
      <c r="J4" s="6"/>
      <c r="K4" s="6"/>
    </row>
    <row r="5" spans="2:16" ht="24.75" customHeight="1" x14ac:dyDescent="0.25">
      <c r="B5" s="59"/>
      <c r="C5" s="60"/>
      <c r="D5" s="60"/>
      <c r="E5" s="60"/>
      <c r="F5" s="6"/>
      <c r="G5" s="6"/>
      <c r="H5" s="6"/>
      <c r="I5" s="6"/>
      <c r="J5" s="6"/>
      <c r="K5" s="6"/>
    </row>
    <row r="6" spans="2:16" ht="15.75" thickBot="1" x14ac:dyDescent="0.3"/>
    <row r="7" spans="2:16" s="13" customFormat="1" ht="45.75" thickBot="1" x14ac:dyDescent="0.3">
      <c r="B7" s="7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215</v>
      </c>
      <c r="I7" s="9" t="s">
        <v>7</v>
      </c>
      <c r="J7" s="9" t="s">
        <v>8</v>
      </c>
      <c r="K7" s="10" t="s">
        <v>9</v>
      </c>
      <c r="L7" s="11" t="s">
        <v>10</v>
      </c>
      <c r="M7" s="12" t="s">
        <v>11</v>
      </c>
      <c r="O7" s="14" t="s">
        <v>12</v>
      </c>
      <c r="P7" s="14" t="s">
        <v>13</v>
      </c>
    </row>
    <row r="8" spans="2:16" ht="15.75" x14ac:dyDescent="0.25">
      <c r="B8" s="15" t="s">
        <v>22</v>
      </c>
      <c r="C8" s="15" t="s">
        <v>32</v>
      </c>
      <c r="D8" s="16">
        <v>147053000046</v>
      </c>
      <c r="E8" s="15" t="s">
        <v>36</v>
      </c>
      <c r="F8" s="17">
        <v>2236</v>
      </c>
      <c r="G8" s="18">
        <v>2123</v>
      </c>
      <c r="H8" s="19">
        <v>2048</v>
      </c>
      <c r="I8" s="17">
        <v>2045</v>
      </c>
      <c r="J8" s="17">
        <f>Tabla1104107[[#This Row],[AVANCE_MAT]]-Tabla1104107[[#This Row],[PROYECCIÓN]]</f>
        <v>-191</v>
      </c>
      <c r="K8" s="20">
        <f>Tabla1104107[[#This Row],[AVANCE_MAT]]-Tabla1104107[[#This Row],[MATRÍCULA_12-03-2024]]</f>
        <v>-78</v>
      </c>
      <c r="L8" s="21">
        <f>Tabla1104107[[#This Row],[AVANCE_MAT]]/Tabla1104107[[#This Row],[PROYECCIÓN]]</f>
        <v>0.91457960644007152</v>
      </c>
      <c r="M8" s="22">
        <f>Tabla1104107[[#This Row],[AVANCE_MAT]]-Tabla1104107[[#This Row],[MATRÍCULA_24-10-2024]]</f>
        <v>-3</v>
      </c>
      <c r="O8" s="23" t="s">
        <v>5</v>
      </c>
      <c r="P8" s="24" t="s">
        <v>17</v>
      </c>
    </row>
    <row r="9" spans="2:16" ht="15.75" x14ac:dyDescent="0.25">
      <c r="B9" s="24" t="s">
        <v>22</v>
      </c>
      <c r="C9" s="24" t="s">
        <v>32</v>
      </c>
      <c r="D9" s="25">
        <v>147053000151</v>
      </c>
      <c r="E9" s="24" t="s">
        <v>75</v>
      </c>
      <c r="F9" s="22">
        <v>972</v>
      </c>
      <c r="G9" s="26">
        <v>878</v>
      </c>
      <c r="H9" s="27">
        <v>836</v>
      </c>
      <c r="I9" s="22">
        <v>836</v>
      </c>
      <c r="J9" s="22">
        <f>Tabla1104107[[#This Row],[AVANCE_MAT]]-Tabla1104107[[#This Row],[PROYECCIÓN]]</f>
        <v>-136</v>
      </c>
      <c r="K9" s="28">
        <f>Tabla1104107[[#This Row],[AVANCE_MAT]]-Tabla1104107[[#This Row],[MATRÍCULA_12-03-2024]]</f>
        <v>-42</v>
      </c>
      <c r="L9" s="29">
        <f>Tabla1104107[[#This Row],[AVANCE_MAT]]/Tabla1104107[[#This Row],[PROYECCIÓN]]</f>
        <v>0.86008230452674894</v>
      </c>
      <c r="M9" s="22">
        <f>Tabla1104107[[#This Row],[AVANCE_MAT]]-Tabla1104107[[#This Row],[MATRÍCULA_24-10-2024]]</f>
        <v>0</v>
      </c>
      <c r="O9" s="23" t="s">
        <v>6</v>
      </c>
      <c r="P9" s="24" t="s">
        <v>21</v>
      </c>
    </row>
    <row r="10" spans="2:16" ht="15.75" x14ac:dyDescent="0.25">
      <c r="B10" s="24" t="s">
        <v>22</v>
      </c>
      <c r="C10" s="24" t="s">
        <v>32</v>
      </c>
      <c r="D10" s="25">
        <v>147053000488</v>
      </c>
      <c r="E10" s="24" t="s">
        <v>61</v>
      </c>
      <c r="F10" s="22">
        <v>1710</v>
      </c>
      <c r="G10" s="26">
        <v>1712</v>
      </c>
      <c r="H10" s="27">
        <v>1625</v>
      </c>
      <c r="I10" s="22">
        <v>1623</v>
      </c>
      <c r="J10" s="22">
        <f>Tabla1104107[[#This Row],[AVANCE_MAT]]-Tabla1104107[[#This Row],[PROYECCIÓN]]</f>
        <v>-87</v>
      </c>
      <c r="K10" s="28">
        <f>Tabla1104107[[#This Row],[AVANCE_MAT]]-Tabla1104107[[#This Row],[MATRÍCULA_12-03-2024]]</f>
        <v>-89</v>
      </c>
      <c r="L10" s="29">
        <f>Tabla1104107[[#This Row],[AVANCE_MAT]]/Tabla1104107[[#This Row],[PROYECCIÓN]]</f>
        <v>0.94912280701754381</v>
      </c>
      <c r="M10" s="22">
        <f>Tabla1104107[[#This Row],[AVANCE_MAT]]-Tabla1104107[[#This Row],[MATRÍCULA_24-10-2024]]</f>
        <v>-2</v>
      </c>
      <c r="O10" s="23" t="str">
        <f>H7</f>
        <v>MATRÍCULA_24-10-2024</v>
      </c>
      <c r="P10" s="1" t="s">
        <v>214</v>
      </c>
    </row>
    <row r="11" spans="2:16" ht="15.75" x14ac:dyDescent="0.25">
      <c r="B11" s="24" t="s">
        <v>22</v>
      </c>
      <c r="C11" s="24" t="s">
        <v>32</v>
      </c>
      <c r="D11" s="25">
        <v>147053001913</v>
      </c>
      <c r="E11" s="24" t="s">
        <v>208</v>
      </c>
      <c r="F11" s="22">
        <v>1475</v>
      </c>
      <c r="G11" s="26">
        <v>1508</v>
      </c>
      <c r="H11" s="27">
        <v>1572</v>
      </c>
      <c r="I11" s="22">
        <v>1572</v>
      </c>
      <c r="J11" s="22">
        <f>Tabla1104107[[#This Row],[AVANCE_MAT]]-Tabla1104107[[#This Row],[PROYECCIÓN]]</f>
        <v>97</v>
      </c>
      <c r="K11" s="28">
        <f>Tabla1104107[[#This Row],[AVANCE_MAT]]-Tabla1104107[[#This Row],[MATRÍCULA_12-03-2024]]</f>
        <v>64</v>
      </c>
      <c r="L11" s="29">
        <f>Tabla1104107[[#This Row],[AVANCE_MAT]]/Tabla1104107[[#This Row],[PROYECCIÓN]]</f>
        <v>1.0657627118644069</v>
      </c>
      <c r="M11" s="22">
        <f>Tabla1104107[[#This Row],[AVANCE_MAT]]-Tabla1104107[[#This Row],[MATRÍCULA_24-10-2024]]</f>
        <v>0</v>
      </c>
      <c r="O11" s="23" t="s">
        <v>7</v>
      </c>
      <c r="P11" s="24" t="s">
        <v>25</v>
      </c>
    </row>
    <row r="12" spans="2:16" ht="15.75" x14ac:dyDescent="0.25">
      <c r="B12" s="24" t="s">
        <v>42</v>
      </c>
      <c r="C12" s="24" t="s">
        <v>58</v>
      </c>
      <c r="D12" s="25">
        <v>147058000168</v>
      </c>
      <c r="E12" s="24" t="s">
        <v>179</v>
      </c>
      <c r="F12" s="22">
        <v>2403</v>
      </c>
      <c r="G12" s="26">
        <v>2429</v>
      </c>
      <c r="H12" s="27">
        <v>2429</v>
      </c>
      <c r="I12" s="22">
        <v>2431</v>
      </c>
      <c r="J12" s="22">
        <f>Tabla1104107[[#This Row],[AVANCE_MAT]]-Tabla1104107[[#This Row],[PROYECCIÓN]]</f>
        <v>28</v>
      </c>
      <c r="K12" s="28">
        <f>Tabla1104107[[#This Row],[AVANCE_MAT]]-Tabla1104107[[#This Row],[MATRÍCULA_12-03-2024]]</f>
        <v>2</v>
      </c>
      <c r="L12" s="29">
        <f>Tabla1104107[[#This Row],[AVANCE_MAT]]/Tabla1104107[[#This Row],[PROYECCIÓN]]</f>
        <v>1.0116521015397419</v>
      </c>
      <c r="M12" s="22">
        <f>Tabla1104107[[#This Row],[AVANCE_MAT]]-Tabla1104107[[#This Row],[MATRÍCULA_24-10-2024]]</f>
        <v>2</v>
      </c>
      <c r="O12" s="23" t="s">
        <v>27</v>
      </c>
      <c r="P12" s="24" t="s">
        <v>28</v>
      </c>
    </row>
    <row r="13" spans="2:16" ht="15.75" x14ac:dyDescent="0.25">
      <c r="B13" s="24" t="s">
        <v>18</v>
      </c>
      <c r="C13" s="24" t="s">
        <v>52</v>
      </c>
      <c r="D13" s="25">
        <v>147161000109</v>
      </c>
      <c r="E13" s="24" t="s">
        <v>53</v>
      </c>
      <c r="F13" s="22">
        <v>1375</v>
      </c>
      <c r="G13" s="26">
        <v>1347</v>
      </c>
      <c r="H13" s="27">
        <v>1271</v>
      </c>
      <c r="I13" s="22">
        <v>1271</v>
      </c>
      <c r="J13" s="22">
        <f>Tabla1104107[[#This Row],[AVANCE_MAT]]-Tabla1104107[[#This Row],[PROYECCIÓN]]</f>
        <v>-104</v>
      </c>
      <c r="K13" s="28">
        <f>Tabla1104107[[#This Row],[AVANCE_MAT]]-Tabla1104107[[#This Row],[MATRÍCULA_12-03-2024]]</f>
        <v>-76</v>
      </c>
      <c r="L13" s="29">
        <f>Tabla1104107[[#This Row],[AVANCE_MAT]]/Tabla1104107[[#This Row],[PROYECCIÓN]]</f>
        <v>0.92436363636363639</v>
      </c>
      <c r="M13" s="22">
        <f>Tabla1104107[[#This Row],[AVANCE_MAT]]-Tabla1104107[[#This Row],[MATRÍCULA_24-10-2024]]</f>
        <v>0</v>
      </c>
      <c r="O13" s="30" t="s">
        <v>9</v>
      </c>
      <c r="P13" s="24" t="s">
        <v>31</v>
      </c>
    </row>
    <row r="14" spans="2:16" ht="15.75" x14ac:dyDescent="0.25">
      <c r="B14" s="24" t="s">
        <v>42</v>
      </c>
      <c r="C14" s="24" t="s">
        <v>83</v>
      </c>
      <c r="D14" s="25">
        <v>147170000014</v>
      </c>
      <c r="E14" s="24" t="s">
        <v>202</v>
      </c>
      <c r="F14" s="22">
        <v>1512</v>
      </c>
      <c r="G14" s="26">
        <v>1497</v>
      </c>
      <c r="H14" s="27">
        <v>1491</v>
      </c>
      <c r="I14" s="22">
        <v>1491</v>
      </c>
      <c r="J14" s="22">
        <f>Tabla1104107[[#This Row],[AVANCE_MAT]]-Tabla1104107[[#This Row],[PROYECCIÓN]]</f>
        <v>-21</v>
      </c>
      <c r="K14" s="28">
        <f>Tabla1104107[[#This Row],[AVANCE_MAT]]-Tabla1104107[[#This Row],[MATRÍCULA_12-03-2024]]</f>
        <v>-6</v>
      </c>
      <c r="L14" s="29">
        <f>Tabla1104107[[#This Row],[AVANCE_MAT]]/Tabla1104107[[#This Row],[PROYECCIÓN]]</f>
        <v>0.98611111111111116</v>
      </c>
      <c r="M14" s="22">
        <f>Tabla1104107[[#This Row],[AVANCE_MAT]]-Tabla1104107[[#This Row],[MATRÍCULA_24-10-2024]]</f>
        <v>0</v>
      </c>
      <c r="O14" s="31" t="s">
        <v>34</v>
      </c>
      <c r="P14" s="32" t="s">
        <v>35</v>
      </c>
    </row>
    <row r="15" spans="2:16" ht="15.75" x14ac:dyDescent="0.25">
      <c r="B15" s="24" t="s">
        <v>42</v>
      </c>
      <c r="C15" s="24" t="s">
        <v>83</v>
      </c>
      <c r="D15" s="25">
        <v>147170000022</v>
      </c>
      <c r="E15" s="24" t="s">
        <v>148</v>
      </c>
      <c r="F15" s="22">
        <v>2409</v>
      </c>
      <c r="G15" s="26">
        <v>2247</v>
      </c>
      <c r="H15" s="27">
        <v>2239</v>
      </c>
      <c r="I15" s="22">
        <v>2239</v>
      </c>
      <c r="J15" s="22">
        <f>Tabla1104107[[#This Row],[AVANCE_MAT]]-Tabla1104107[[#This Row],[PROYECCIÓN]]</f>
        <v>-170</v>
      </c>
      <c r="K15" s="28">
        <f>Tabla1104107[[#This Row],[AVANCE_MAT]]-Tabla1104107[[#This Row],[MATRÍCULA_12-03-2024]]</f>
        <v>-8</v>
      </c>
      <c r="L15" s="29">
        <f>Tabla1104107[[#This Row],[AVANCE_MAT]]/Tabla1104107[[#This Row],[PROYECCIÓN]]</f>
        <v>0.92943129929431301</v>
      </c>
      <c r="M15" s="22">
        <f>Tabla1104107[[#This Row],[AVANCE_MAT]]-Tabla1104107[[#This Row],[MATRÍCULA_24-10-2024]]</f>
        <v>0</v>
      </c>
      <c r="O15" s="33" t="s">
        <v>11</v>
      </c>
      <c r="P15" s="24" t="s">
        <v>37</v>
      </c>
    </row>
    <row r="16" spans="2:16" ht="15.75" x14ac:dyDescent="0.25">
      <c r="B16" s="24" t="s">
        <v>14</v>
      </c>
      <c r="C16" s="24" t="s">
        <v>15</v>
      </c>
      <c r="D16" s="25">
        <v>147245000252</v>
      </c>
      <c r="E16" s="24" t="s">
        <v>50</v>
      </c>
      <c r="F16" s="22">
        <v>4549</v>
      </c>
      <c r="G16" s="26">
        <v>4406</v>
      </c>
      <c r="H16" s="27">
        <v>4340</v>
      </c>
      <c r="I16" s="22">
        <v>4339</v>
      </c>
      <c r="J16" s="22">
        <f>Tabla1104107[[#This Row],[AVANCE_MAT]]-Tabla1104107[[#This Row],[PROYECCIÓN]]</f>
        <v>-210</v>
      </c>
      <c r="K16" s="28">
        <f>Tabla1104107[[#This Row],[AVANCE_MAT]]-Tabla1104107[[#This Row],[MATRÍCULA_12-03-2024]]</f>
        <v>-67</v>
      </c>
      <c r="L16" s="29">
        <f>Tabla1104107[[#This Row],[AVANCE_MAT]]/Tabla1104107[[#This Row],[PROYECCIÓN]]</f>
        <v>0.95383600791382717</v>
      </c>
      <c r="M16" s="22">
        <f>Tabla1104107[[#This Row],[AVANCE_MAT]]-Tabla1104107[[#This Row],[MATRÍCULA_24-10-2024]]</f>
        <v>-1</v>
      </c>
    </row>
    <row r="17" spans="2:16" ht="15.75" x14ac:dyDescent="0.25">
      <c r="B17" s="24" t="s">
        <v>14</v>
      </c>
      <c r="C17" s="24" t="s">
        <v>15</v>
      </c>
      <c r="D17" s="25">
        <v>147245000261</v>
      </c>
      <c r="E17" s="24" t="s">
        <v>26</v>
      </c>
      <c r="F17" s="22">
        <v>2622</v>
      </c>
      <c r="G17" s="26">
        <v>2491</v>
      </c>
      <c r="H17" s="27">
        <v>2355</v>
      </c>
      <c r="I17" s="22">
        <v>2354</v>
      </c>
      <c r="J17" s="22">
        <f>Tabla1104107[[#This Row],[AVANCE_MAT]]-Tabla1104107[[#This Row],[PROYECCIÓN]]</f>
        <v>-268</v>
      </c>
      <c r="K17" s="28">
        <f>Tabla1104107[[#This Row],[AVANCE_MAT]]-Tabla1104107[[#This Row],[MATRÍCULA_12-03-2024]]</f>
        <v>-137</v>
      </c>
      <c r="L17" s="29">
        <f>Tabla1104107[[#This Row],[AVANCE_MAT]]/Tabla1104107[[#This Row],[PROYECCIÓN]]</f>
        <v>0.89778794813119756</v>
      </c>
      <c r="M17" s="22">
        <f>Tabla1104107[[#This Row],[AVANCE_MAT]]-Tabla1104107[[#This Row],[MATRÍCULA_24-10-2024]]</f>
        <v>-1</v>
      </c>
    </row>
    <row r="18" spans="2:16" ht="15.75" x14ac:dyDescent="0.25">
      <c r="B18" s="24" t="s">
        <v>14</v>
      </c>
      <c r="C18" s="24" t="s">
        <v>15</v>
      </c>
      <c r="D18" s="25">
        <v>147245001232</v>
      </c>
      <c r="E18" s="24" t="s">
        <v>78</v>
      </c>
      <c r="F18" s="22">
        <v>2131</v>
      </c>
      <c r="G18" s="26">
        <v>2052</v>
      </c>
      <c r="H18" s="27">
        <v>2006</v>
      </c>
      <c r="I18" s="22">
        <v>2006</v>
      </c>
      <c r="J18" s="22">
        <f>Tabla1104107[[#This Row],[AVANCE_MAT]]-Tabla1104107[[#This Row],[PROYECCIÓN]]</f>
        <v>-125</v>
      </c>
      <c r="K18" s="28">
        <f>Tabla1104107[[#This Row],[AVANCE_MAT]]-Tabla1104107[[#This Row],[MATRÍCULA_12-03-2024]]</f>
        <v>-46</v>
      </c>
      <c r="L18" s="29">
        <f>Tabla1104107[[#This Row],[AVANCE_MAT]]/Tabla1104107[[#This Row],[PROYECCIÓN]]</f>
        <v>0.94134209291412485</v>
      </c>
      <c r="M18" s="22">
        <f>Tabla1104107[[#This Row],[AVANCE_MAT]]-Tabla1104107[[#This Row],[MATRÍCULA_24-10-2024]]</f>
        <v>0</v>
      </c>
      <c r="O18" s="61" t="s">
        <v>45</v>
      </c>
      <c r="P18" s="62"/>
    </row>
    <row r="19" spans="2:16" ht="15.75" x14ac:dyDescent="0.25">
      <c r="B19" s="24" t="s">
        <v>14</v>
      </c>
      <c r="C19" s="24" t="s">
        <v>15</v>
      </c>
      <c r="D19" s="25">
        <v>147245001941</v>
      </c>
      <c r="E19" s="24" t="s">
        <v>138</v>
      </c>
      <c r="F19" s="22">
        <v>1995</v>
      </c>
      <c r="G19" s="26">
        <v>1993</v>
      </c>
      <c r="H19" s="27">
        <v>1979</v>
      </c>
      <c r="I19" s="22">
        <v>1978</v>
      </c>
      <c r="J19" s="22">
        <f>Tabla1104107[[#This Row],[AVANCE_MAT]]-Tabla1104107[[#This Row],[PROYECCIÓN]]</f>
        <v>-17</v>
      </c>
      <c r="K19" s="28">
        <f>Tabla1104107[[#This Row],[AVANCE_MAT]]-Tabla1104107[[#This Row],[MATRÍCULA_12-03-2024]]</f>
        <v>-15</v>
      </c>
      <c r="L19" s="29">
        <f>Tabla1104107[[#This Row],[AVANCE_MAT]]/Tabla1104107[[#This Row],[PROYECCIÓN]]</f>
        <v>0.99147869674185463</v>
      </c>
      <c r="M19" s="22">
        <f>Tabla1104107[[#This Row],[AVANCE_MAT]]-Tabla1104107[[#This Row],[MATRÍCULA_24-10-2024]]</f>
        <v>-1</v>
      </c>
      <c r="O19" s="34" t="s">
        <v>48</v>
      </c>
      <c r="P19" s="24" t="s">
        <v>49</v>
      </c>
    </row>
    <row r="20" spans="2:16" ht="15.75" x14ac:dyDescent="0.25">
      <c r="B20" s="24" t="s">
        <v>18</v>
      </c>
      <c r="C20" s="24" t="s">
        <v>119</v>
      </c>
      <c r="D20" s="25">
        <v>147258000146</v>
      </c>
      <c r="E20" s="24" t="s">
        <v>150</v>
      </c>
      <c r="F20" s="22">
        <v>1463</v>
      </c>
      <c r="G20" s="26">
        <v>1449</v>
      </c>
      <c r="H20" s="27">
        <v>1441</v>
      </c>
      <c r="I20" s="22">
        <v>1442</v>
      </c>
      <c r="J20" s="22">
        <f>Tabla1104107[[#This Row],[AVANCE_MAT]]-Tabla1104107[[#This Row],[PROYECCIÓN]]</f>
        <v>-21</v>
      </c>
      <c r="K20" s="28">
        <f>Tabla1104107[[#This Row],[AVANCE_MAT]]-Tabla1104107[[#This Row],[MATRÍCULA_12-03-2024]]</f>
        <v>-7</v>
      </c>
      <c r="L20" s="29">
        <f>Tabla1104107[[#This Row],[AVANCE_MAT]]/Tabla1104107[[#This Row],[PROYECCIÓN]]</f>
        <v>0.9856459330143541</v>
      </c>
      <c r="M20" s="22">
        <f>Tabla1104107[[#This Row],[AVANCE_MAT]]-Tabla1104107[[#This Row],[MATRÍCULA_24-10-2024]]</f>
        <v>1</v>
      </c>
      <c r="O20" s="35" t="s">
        <v>48</v>
      </c>
      <c r="P20" s="24" t="s">
        <v>51</v>
      </c>
    </row>
    <row r="21" spans="2:16" ht="15.75" x14ac:dyDescent="0.25">
      <c r="B21" s="24" t="s">
        <v>22</v>
      </c>
      <c r="C21" s="24" t="s">
        <v>62</v>
      </c>
      <c r="D21" s="25">
        <v>147268002040</v>
      </c>
      <c r="E21" s="24" t="s">
        <v>199</v>
      </c>
      <c r="F21" s="22">
        <v>1558</v>
      </c>
      <c r="G21" s="26">
        <v>1602</v>
      </c>
      <c r="H21" s="27">
        <v>1601</v>
      </c>
      <c r="I21" s="22">
        <v>1602</v>
      </c>
      <c r="J21" s="22">
        <f>Tabla1104107[[#This Row],[AVANCE_MAT]]-Tabla1104107[[#This Row],[PROYECCIÓN]]</f>
        <v>44</v>
      </c>
      <c r="K21" s="28">
        <f>Tabla1104107[[#This Row],[AVANCE_MAT]]-Tabla1104107[[#This Row],[MATRÍCULA_12-03-2024]]</f>
        <v>0</v>
      </c>
      <c r="L21" s="29">
        <f>Tabla1104107[[#This Row],[AVANCE_MAT]]/Tabla1104107[[#This Row],[PROYECCIÓN]]</f>
        <v>1.0282413350449293</v>
      </c>
      <c r="M21" s="22">
        <f>Tabla1104107[[#This Row],[AVANCE_MAT]]-Tabla1104107[[#This Row],[MATRÍCULA_24-10-2024]]</f>
        <v>1</v>
      </c>
      <c r="O21" s="36" t="s">
        <v>48</v>
      </c>
      <c r="P21" s="24" t="s">
        <v>54</v>
      </c>
    </row>
    <row r="22" spans="2:16" ht="15.75" x14ac:dyDescent="0.25">
      <c r="B22" s="24" t="s">
        <v>22</v>
      </c>
      <c r="C22" s="24" t="s">
        <v>23</v>
      </c>
      <c r="D22" s="25">
        <v>147288000094</v>
      </c>
      <c r="E22" s="24" t="s">
        <v>61</v>
      </c>
      <c r="F22" s="22">
        <v>1189</v>
      </c>
      <c r="G22" s="26">
        <v>1027</v>
      </c>
      <c r="H22" s="27">
        <v>1008</v>
      </c>
      <c r="I22" s="22">
        <v>1006</v>
      </c>
      <c r="J22" s="22">
        <f>Tabla1104107[[#This Row],[AVANCE_MAT]]-Tabla1104107[[#This Row],[PROYECCIÓN]]</f>
        <v>-183</v>
      </c>
      <c r="K22" s="28">
        <f>Tabla1104107[[#This Row],[AVANCE_MAT]]-Tabla1104107[[#This Row],[MATRÍCULA_12-03-2024]]</f>
        <v>-21</v>
      </c>
      <c r="L22" s="29">
        <f>Tabla1104107[[#This Row],[AVANCE_MAT]]/Tabla1104107[[#This Row],[PROYECCIÓN]]</f>
        <v>0.84608915054667788</v>
      </c>
      <c r="M22" s="22">
        <f>Tabla1104107[[#This Row],[AVANCE_MAT]]-Tabla1104107[[#This Row],[MATRÍCULA_24-10-2024]]</f>
        <v>-2</v>
      </c>
      <c r="O22" s="37" t="s">
        <v>48</v>
      </c>
      <c r="P22" s="24" t="s">
        <v>57</v>
      </c>
    </row>
    <row r="23" spans="2:16" ht="15.75" x14ac:dyDescent="0.25">
      <c r="B23" s="24" t="s">
        <v>22</v>
      </c>
      <c r="C23" s="24" t="s">
        <v>23</v>
      </c>
      <c r="D23" s="25">
        <v>147288000141</v>
      </c>
      <c r="E23" s="24" t="s">
        <v>24</v>
      </c>
      <c r="F23" s="22">
        <v>3456</v>
      </c>
      <c r="G23" s="26">
        <v>3356</v>
      </c>
      <c r="H23" s="27">
        <v>3206</v>
      </c>
      <c r="I23" s="22">
        <v>3204</v>
      </c>
      <c r="J23" s="22">
        <f>Tabla1104107[[#This Row],[AVANCE_MAT]]-Tabla1104107[[#This Row],[PROYECCIÓN]]</f>
        <v>-252</v>
      </c>
      <c r="K23" s="28">
        <f>Tabla1104107[[#This Row],[AVANCE_MAT]]-Tabla1104107[[#This Row],[MATRÍCULA_12-03-2024]]</f>
        <v>-152</v>
      </c>
      <c r="L23" s="29">
        <f>Tabla1104107[[#This Row],[AVANCE_MAT]]/Tabla1104107[[#This Row],[PROYECCIÓN]]</f>
        <v>0.92708333333333337</v>
      </c>
      <c r="M23" s="22">
        <f>Tabla1104107[[#This Row],[AVANCE_MAT]]-Tabla1104107[[#This Row],[MATRÍCULA_24-10-2024]]</f>
        <v>-2</v>
      </c>
      <c r="O23" s="38" t="s">
        <v>48</v>
      </c>
      <c r="P23" s="24" t="s">
        <v>60</v>
      </c>
    </row>
    <row r="24" spans="2:16" ht="15.75" x14ac:dyDescent="0.25">
      <c r="B24" s="24" t="s">
        <v>22</v>
      </c>
      <c r="C24" s="24" t="s">
        <v>23</v>
      </c>
      <c r="D24" s="25">
        <v>147288000264</v>
      </c>
      <c r="E24" s="24" t="s">
        <v>127</v>
      </c>
      <c r="F24" s="22">
        <v>3159</v>
      </c>
      <c r="G24" s="26">
        <v>3048</v>
      </c>
      <c r="H24" s="27">
        <v>3033</v>
      </c>
      <c r="I24" s="22">
        <v>3030</v>
      </c>
      <c r="J24" s="22">
        <f>Tabla1104107[[#This Row],[AVANCE_MAT]]-Tabla1104107[[#This Row],[PROYECCIÓN]]</f>
        <v>-129</v>
      </c>
      <c r="K24" s="28">
        <f>Tabla1104107[[#This Row],[AVANCE_MAT]]-Tabla1104107[[#This Row],[MATRÍCULA_12-03-2024]]</f>
        <v>-18</v>
      </c>
      <c r="L24" s="29">
        <f>Tabla1104107[[#This Row],[AVANCE_MAT]]/Tabla1104107[[#This Row],[PROYECCIÓN]]</f>
        <v>0.9591642924976258</v>
      </c>
      <c r="M24" s="22">
        <f>Tabla1104107[[#This Row],[AVANCE_MAT]]-Tabla1104107[[#This Row],[MATRÍCULA_24-10-2024]]</f>
        <v>-3</v>
      </c>
    </row>
    <row r="25" spans="2:16" ht="15.75" x14ac:dyDescent="0.25">
      <c r="B25" s="24" t="s">
        <v>22</v>
      </c>
      <c r="C25" s="24" t="s">
        <v>23</v>
      </c>
      <c r="D25" s="25">
        <v>147288000833</v>
      </c>
      <c r="E25" s="24" t="s">
        <v>65</v>
      </c>
      <c r="F25" s="22">
        <v>2307</v>
      </c>
      <c r="G25" s="26">
        <v>2290</v>
      </c>
      <c r="H25" s="27">
        <v>2233</v>
      </c>
      <c r="I25" s="22">
        <v>2227</v>
      </c>
      <c r="J25" s="22">
        <f>Tabla1104107[[#This Row],[AVANCE_MAT]]-Tabla1104107[[#This Row],[PROYECCIÓN]]</f>
        <v>-80</v>
      </c>
      <c r="K25" s="28">
        <f>Tabla1104107[[#This Row],[AVANCE_MAT]]-Tabla1104107[[#This Row],[MATRÍCULA_12-03-2024]]</f>
        <v>-63</v>
      </c>
      <c r="L25" s="29">
        <f>Tabla1104107[[#This Row],[AVANCE_MAT]]/Tabla1104107[[#This Row],[PROYECCIÓN]]</f>
        <v>0.96532293021239701</v>
      </c>
      <c r="M25" s="22">
        <f>Tabla1104107[[#This Row],[AVANCE_MAT]]-Tabla1104107[[#This Row],[MATRÍCULA_24-10-2024]]</f>
        <v>-6</v>
      </c>
    </row>
    <row r="26" spans="2:16" ht="15.75" x14ac:dyDescent="0.25">
      <c r="B26" s="24" t="s">
        <v>22</v>
      </c>
      <c r="C26" s="24" t="s">
        <v>23</v>
      </c>
      <c r="D26" s="25">
        <v>147288010391</v>
      </c>
      <c r="E26" s="24" t="s">
        <v>38</v>
      </c>
      <c r="F26" s="22">
        <v>1750</v>
      </c>
      <c r="G26" s="26">
        <v>1757</v>
      </c>
      <c r="H26" s="27">
        <v>1666</v>
      </c>
      <c r="I26" s="22">
        <v>1666</v>
      </c>
      <c r="J26" s="22">
        <f>Tabla1104107[[#This Row],[AVANCE_MAT]]-Tabla1104107[[#This Row],[PROYECCIÓN]]</f>
        <v>-84</v>
      </c>
      <c r="K26" s="28">
        <f>Tabla1104107[[#This Row],[AVANCE_MAT]]-Tabla1104107[[#This Row],[MATRÍCULA_12-03-2024]]</f>
        <v>-91</v>
      </c>
      <c r="L26" s="29">
        <f>Tabla1104107[[#This Row],[AVANCE_MAT]]/Tabla1104107[[#This Row],[PROYECCIÓN]]</f>
        <v>0.95199999999999996</v>
      </c>
      <c r="M26" s="22">
        <f>Tabla1104107[[#This Row],[AVANCE_MAT]]-Tabla1104107[[#This Row],[MATRÍCULA_24-10-2024]]</f>
        <v>0</v>
      </c>
    </row>
    <row r="27" spans="2:16" ht="15.75" x14ac:dyDescent="0.25">
      <c r="B27" s="24" t="s">
        <v>14</v>
      </c>
      <c r="C27" s="24" t="s">
        <v>108</v>
      </c>
      <c r="D27" s="25">
        <v>147318000019</v>
      </c>
      <c r="E27" s="24" t="s">
        <v>135</v>
      </c>
      <c r="F27" s="22">
        <v>1176</v>
      </c>
      <c r="G27" s="26">
        <v>1173</v>
      </c>
      <c r="H27" s="27">
        <v>1141</v>
      </c>
      <c r="I27" s="22">
        <v>1141</v>
      </c>
      <c r="J27" s="22">
        <f>Tabla1104107[[#This Row],[AVANCE_MAT]]-Tabla1104107[[#This Row],[PROYECCIÓN]]</f>
        <v>-35</v>
      </c>
      <c r="K27" s="28">
        <f>Tabla1104107[[#This Row],[AVANCE_MAT]]-Tabla1104107[[#This Row],[MATRÍCULA_12-03-2024]]</f>
        <v>-32</v>
      </c>
      <c r="L27" s="29">
        <f>Tabla1104107[[#This Row],[AVANCE_MAT]]/Tabla1104107[[#This Row],[PROYECCIÓN]]</f>
        <v>0.97023809523809523</v>
      </c>
      <c r="M27" s="22">
        <f>Tabla1104107[[#This Row],[AVANCE_MAT]]-Tabla1104107[[#This Row],[MATRÍCULA_24-10-2024]]</f>
        <v>0</v>
      </c>
    </row>
    <row r="28" spans="2:16" ht="15.75" x14ac:dyDescent="0.25">
      <c r="B28" s="24" t="s">
        <v>14</v>
      </c>
      <c r="C28" s="24" t="s">
        <v>108</v>
      </c>
      <c r="D28" s="25">
        <v>147318000027</v>
      </c>
      <c r="E28" s="24" t="s">
        <v>109</v>
      </c>
      <c r="F28" s="22">
        <v>1230</v>
      </c>
      <c r="G28" s="26">
        <v>1206</v>
      </c>
      <c r="H28" s="27">
        <v>1193</v>
      </c>
      <c r="I28" s="22">
        <v>1193</v>
      </c>
      <c r="J28" s="22">
        <f>Tabla1104107[[#This Row],[AVANCE_MAT]]-Tabla1104107[[#This Row],[PROYECCIÓN]]</f>
        <v>-37</v>
      </c>
      <c r="K28" s="28">
        <f>Tabla1104107[[#This Row],[AVANCE_MAT]]-Tabla1104107[[#This Row],[MATRÍCULA_12-03-2024]]</f>
        <v>-13</v>
      </c>
      <c r="L28" s="29">
        <f>Tabla1104107[[#This Row],[AVANCE_MAT]]/Tabla1104107[[#This Row],[PROYECCIÓN]]</f>
        <v>0.96991869918699192</v>
      </c>
      <c r="M28" s="22">
        <f>Tabla1104107[[#This Row],[AVANCE_MAT]]-Tabla1104107[[#This Row],[MATRÍCULA_24-10-2024]]</f>
        <v>0</v>
      </c>
    </row>
    <row r="29" spans="2:16" ht="15.75" x14ac:dyDescent="0.25">
      <c r="B29" s="24" t="s">
        <v>14</v>
      </c>
      <c r="C29" s="24" t="s">
        <v>108</v>
      </c>
      <c r="D29" s="25">
        <v>147318000311</v>
      </c>
      <c r="E29" s="24" t="s">
        <v>158</v>
      </c>
      <c r="F29" s="22">
        <v>881</v>
      </c>
      <c r="G29" s="26">
        <v>864</v>
      </c>
      <c r="H29" s="27">
        <v>810</v>
      </c>
      <c r="I29" s="22">
        <v>810</v>
      </c>
      <c r="J29" s="22">
        <f>Tabla1104107[[#This Row],[AVANCE_MAT]]-Tabla1104107[[#This Row],[PROYECCIÓN]]</f>
        <v>-71</v>
      </c>
      <c r="K29" s="28">
        <f>Tabla1104107[[#This Row],[AVANCE_MAT]]-Tabla1104107[[#This Row],[MATRÍCULA_12-03-2024]]</f>
        <v>-54</v>
      </c>
      <c r="L29" s="29">
        <f>Tabla1104107[[#This Row],[AVANCE_MAT]]/Tabla1104107[[#This Row],[PROYECCIÓN]]</f>
        <v>0.91940976163450627</v>
      </c>
      <c r="M29" s="22">
        <f>Tabla1104107[[#This Row],[AVANCE_MAT]]-Tabla1104107[[#This Row],[MATRÍCULA_24-10-2024]]</f>
        <v>0</v>
      </c>
    </row>
    <row r="30" spans="2:16" ht="15.75" x14ac:dyDescent="0.25">
      <c r="B30" s="24" t="s">
        <v>14</v>
      </c>
      <c r="C30" s="24" t="s">
        <v>39</v>
      </c>
      <c r="D30" s="25">
        <v>147545001668</v>
      </c>
      <c r="E30" s="24" t="s">
        <v>129</v>
      </c>
      <c r="F30" s="22">
        <v>1793</v>
      </c>
      <c r="G30" s="26">
        <v>1785</v>
      </c>
      <c r="H30" s="27">
        <v>1772</v>
      </c>
      <c r="I30" s="22">
        <v>1769</v>
      </c>
      <c r="J30" s="22">
        <f>Tabla1104107[[#This Row],[AVANCE_MAT]]-Tabla1104107[[#This Row],[PROYECCIÓN]]</f>
        <v>-24</v>
      </c>
      <c r="K30" s="28">
        <f>Tabla1104107[[#This Row],[AVANCE_MAT]]-Tabla1104107[[#This Row],[MATRÍCULA_12-03-2024]]</f>
        <v>-16</v>
      </c>
      <c r="L30" s="29">
        <f>Tabla1104107[[#This Row],[AVANCE_MAT]]/Tabla1104107[[#This Row],[PROYECCIÓN]]</f>
        <v>0.98661461238148351</v>
      </c>
      <c r="M30" s="22">
        <f>Tabla1104107[[#This Row],[AVANCE_MAT]]-Tabla1104107[[#This Row],[MATRÍCULA_24-10-2024]]</f>
        <v>-3</v>
      </c>
    </row>
    <row r="31" spans="2:16" ht="15.75" x14ac:dyDescent="0.25">
      <c r="B31" s="24" t="s">
        <v>18</v>
      </c>
      <c r="C31" s="24" t="s">
        <v>29</v>
      </c>
      <c r="D31" s="25">
        <v>147551000011</v>
      </c>
      <c r="E31" s="24" t="s">
        <v>47</v>
      </c>
      <c r="F31" s="22">
        <v>1762</v>
      </c>
      <c r="G31" s="26">
        <v>1621</v>
      </c>
      <c r="H31" s="27">
        <v>1563</v>
      </c>
      <c r="I31" s="22">
        <v>1564</v>
      </c>
      <c r="J31" s="22">
        <f>Tabla1104107[[#This Row],[AVANCE_MAT]]-Tabla1104107[[#This Row],[PROYECCIÓN]]</f>
        <v>-198</v>
      </c>
      <c r="K31" s="28">
        <f>Tabla1104107[[#This Row],[AVANCE_MAT]]-Tabla1104107[[#This Row],[MATRÍCULA_12-03-2024]]</f>
        <v>-57</v>
      </c>
      <c r="L31" s="29">
        <f>Tabla1104107[[#This Row],[AVANCE_MAT]]/Tabla1104107[[#This Row],[PROYECCIÓN]]</f>
        <v>0.88762769580022705</v>
      </c>
      <c r="M31" s="22">
        <f>Tabla1104107[[#This Row],[AVANCE_MAT]]-Tabla1104107[[#This Row],[MATRÍCULA_24-10-2024]]</f>
        <v>1</v>
      </c>
    </row>
    <row r="32" spans="2:16" ht="15.75" x14ac:dyDescent="0.25">
      <c r="B32" s="24" t="s">
        <v>18</v>
      </c>
      <c r="C32" s="24" t="s">
        <v>29</v>
      </c>
      <c r="D32" s="25">
        <v>147551000410</v>
      </c>
      <c r="E32" s="24" t="s">
        <v>103</v>
      </c>
      <c r="F32" s="22">
        <v>1353</v>
      </c>
      <c r="G32" s="26">
        <v>1317</v>
      </c>
      <c r="H32" s="27">
        <v>1272</v>
      </c>
      <c r="I32" s="22">
        <v>1272</v>
      </c>
      <c r="J32" s="22">
        <f>Tabla1104107[[#This Row],[AVANCE_MAT]]-Tabla1104107[[#This Row],[PROYECCIÓN]]</f>
        <v>-81</v>
      </c>
      <c r="K32" s="28">
        <f>Tabla1104107[[#This Row],[AVANCE_MAT]]-Tabla1104107[[#This Row],[MATRÍCULA_12-03-2024]]</f>
        <v>-45</v>
      </c>
      <c r="L32" s="29">
        <f>Tabla1104107[[#This Row],[AVANCE_MAT]]/Tabla1104107[[#This Row],[PROYECCIÓN]]</f>
        <v>0.94013303769401335</v>
      </c>
      <c r="M32" s="22">
        <f>Tabla1104107[[#This Row],[AVANCE_MAT]]-Tabla1104107[[#This Row],[MATRÍCULA_24-10-2024]]</f>
        <v>0</v>
      </c>
    </row>
    <row r="33" spans="2:13" ht="15.75" x14ac:dyDescent="0.25">
      <c r="B33" s="24" t="s">
        <v>18</v>
      </c>
      <c r="C33" s="24" t="s">
        <v>29</v>
      </c>
      <c r="D33" s="25">
        <v>147551000801</v>
      </c>
      <c r="E33" s="24" t="s">
        <v>134</v>
      </c>
      <c r="F33" s="22">
        <v>670</v>
      </c>
      <c r="G33" s="26">
        <v>615</v>
      </c>
      <c r="H33" s="27">
        <v>603</v>
      </c>
      <c r="I33" s="22">
        <v>603</v>
      </c>
      <c r="J33" s="22">
        <f>Tabla1104107[[#This Row],[AVANCE_MAT]]-Tabla1104107[[#This Row],[PROYECCIÓN]]</f>
        <v>-67</v>
      </c>
      <c r="K33" s="28">
        <f>Tabla1104107[[#This Row],[AVANCE_MAT]]-Tabla1104107[[#This Row],[MATRÍCULA_12-03-2024]]</f>
        <v>-12</v>
      </c>
      <c r="L33" s="29">
        <f>Tabla1104107[[#This Row],[AVANCE_MAT]]/Tabla1104107[[#This Row],[PROYECCIÓN]]</f>
        <v>0.9</v>
      </c>
      <c r="M33" s="22">
        <f>Tabla1104107[[#This Row],[AVANCE_MAT]]-Tabla1104107[[#This Row],[MATRÍCULA_24-10-2024]]</f>
        <v>0</v>
      </c>
    </row>
    <row r="34" spans="2:13" ht="15.75" x14ac:dyDescent="0.25">
      <c r="B34" s="24" t="s">
        <v>42</v>
      </c>
      <c r="C34" s="24" t="s">
        <v>76</v>
      </c>
      <c r="D34" s="25">
        <v>147555000091</v>
      </c>
      <c r="E34" s="24" t="s">
        <v>196</v>
      </c>
      <c r="F34" s="22">
        <v>2042</v>
      </c>
      <c r="G34" s="26">
        <v>1900</v>
      </c>
      <c r="H34" s="27">
        <v>1918</v>
      </c>
      <c r="I34" s="22">
        <v>1921</v>
      </c>
      <c r="J34" s="22">
        <f>Tabla1104107[[#This Row],[AVANCE_MAT]]-Tabla1104107[[#This Row],[PROYECCIÓN]]</f>
        <v>-121</v>
      </c>
      <c r="K34" s="28">
        <f>Tabla1104107[[#This Row],[AVANCE_MAT]]-Tabla1104107[[#This Row],[MATRÍCULA_12-03-2024]]</f>
        <v>21</v>
      </c>
      <c r="L34" s="29">
        <f>Tabla1104107[[#This Row],[AVANCE_MAT]]/Tabla1104107[[#This Row],[PROYECCIÓN]]</f>
        <v>0.94074436826640551</v>
      </c>
      <c r="M34" s="22">
        <f>Tabla1104107[[#This Row],[AVANCE_MAT]]-Tabla1104107[[#This Row],[MATRÍCULA_24-10-2024]]</f>
        <v>3</v>
      </c>
    </row>
    <row r="35" spans="2:13" ht="15.75" x14ac:dyDescent="0.25">
      <c r="B35" s="24" t="s">
        <v>42</v>
      </c>
      <c r="C35" s="24" t="s">
        <v>76</v>
      </c>
      <c r="D35" s="25">
        <v>147555000171</v>
      </c>
      <c r="E35" s="24" t="s">
        <v>95</v>
      </c>
      <c r="F35" s="22">
        <v>759</v>
      </c>
      <c r="G35" s="26">
        <v>749</v>
      </c>
      <c r="H35" s="27">
        <v>723</v>
      </c>
      <c r="I35" s="22">
        <v>723</v>
      </c>
      <c r="J35" s="22">
        <f>Tabla1104107[[#This Row],[AVANCE_MAT]]-Tabla1104107[[#This Row],[PROYECCIÓN]]</f>
        <v>-36</v>
      </c>
      <c r="K35" s="28">
        <f>Tabla1104107[[#This Row],[AVANCE_MAT]]-Tabla1104107[[#This Row],[MATRÍCULA_12-03-2024]]</f>
        <v>-26</v>
      </c>
      <c r="L35" s="29">
        <f>Tabla1104107[[#This Row],[AVANCE_MAT]]/Tabla1104107[[#This Row],[PROYECCIÓN]]</f>
        <v>0.95256916996047436</v>
      </c>
      <c r="M35" s="22">
        <f>Tabla1104107[[#This Row],[AVANCE_MAT]]-Tabla1104107[[#This Row],[MATRÍCULA_24-10-2024]]</f>
        <v>0</v>
      </c>
    </row>
    <row r="36" spans="2:13" ht="15.75" x14ac:dyDescent="0.25">
      <c r="B36" s="24" t="s">
        <v>42</v>
      </c>
      <c r="C36" s="24" t="s">
        <v>76</v>
      </c>
      <c r="D36" s="25">
        <v>147555000295</v>
      </c>
      <c r="E36" s="24" t="s">
        <v>209</v>
      </c>
      <c r="F36" s="22">
        <v>3398</v>
      </c>
      <c r="G36" s="26">
        <v>3348</v>
      </c>
      <c r="H36" s="27">
        <v>3456</v>
      </c>
      <c r="I36" s="22">
        <v>3455</v>
      </c>
      <c r="J36" s="22">
        <f>Tabla1104107[[#This Row],[AVANCE_MAT]]-Tabla1104107[[#This Row],[PROYECCIÓN]]</f>
        <v>57</v>
      </c>
      <c r="K36" s="28">
        <f>Tabla1104107[[#This Row],[AVANCE_MAT]]-Tabla1104107[[#This Row],[MATRÍCULA_12-03-2024]]</f>
        <v>107</v>
      </c>
      <c r="L36" s="29">
        <f>Tabla1104107[[#This Row],[AVANCE_MAT]]/Tabla1104107[[#This Row],[PROYECCIÓN]]</f>
        <v>1.016774573278399</v>
      </c>
      <c r="M36" s="22">
        <f>Tabla1104107[[#This Row],[AVANCE_MAT]]-Tabla1104107[[#This Row],[MATRÍCULA_24-10-2024]]</f>
        <v>-1</v>
      </c>
    </row>
    <row r="37" spans="2:13" ht="15.75" x14ac:dyDescent="0.25">
      <c r="B37" s="24" t="s">
        <v>42</v>
      </c>
      <c r="C37" s="24" t="s">
        <v>76</v>
      </c>
      <c r="D37" s="25">
        <v>147555000627</v>
      </c>
      <c r="E37" s="24" t="s">
        <v>77</v>
      </c>
      <c r="F37" s="22">
        <v>2658</v>
      </c>
      <c r="G37" s="26">
        <v>2429</v>
      </c>
      <c r="H37" s="27">
        <v>2335</v>
      </c>
      <c r="I37" s="22">
        <v>2329</v>
      </c>
      <c r="J37" s="22">
        <f>Tabla1104107[[#This Row],[AVANCE_MAT]]-Tabla1104107[[#This Row],[PROYECCIÓN]]</f>
        <v>-329</v>
      </c>
      <c r="K37" s="28">
        <f>Tabla1104107[[#This Row],[AVANCE_MAT]]-Tabla1104107[[#This Row],[MATRÍCULA_12-03-2024]]</f>
        <v>-100</v>
      </c>
      <c r="L37" s="29">
        <f>Tabla1104107[[#This Row],[AVANCE_MAT]]/Tabla1104107[[#This Row],[PROYECCIÓN]]</f>
        <v>0.87622272385252065</v>
      </c>
      <c r="M37" s="22">
        <f>Tabla1104107[[#This Row],[AVANCE_MAT]]-Tabla1104107[[#This Row],[MATRÍCULA_24-10-2024]]</f>
        <v>-6</v>
      </c>
    </row>
    <row r="38" spans="2:13" ht="15.75" x14ac:dyDescent="0.25">
      <c r="B38" s="24" t="s">
        <v>22</v>
      </c>
      <c r="C38" s="24" t="s">
        <v>55</v>
      </c>
      <c r="D38" s="25">
        <v>147570000099</v>
      </c>
      <c r="E38" s="24" t="s">
        <v>183</v>
      </c>
      <c r="F38" s="22">
        <v>2030</v>
      </c>
      <c r="G38" s="26">
        <v>1873</v>
      </c>
      <c r="H38" s="27">
        <v>1882</v>
      </c>
      <c r="I38" s="22">
        <v>1882</v>
      </c>
      <c r="J38" s="22">
        <f>Tabla1104107[[#This Row],[AVANCE_MAT]]-Tabla1104107[[#This Row],[PROYECCIÓN]]</f>
        <v>-148</v>
      </c>
      <c r="K38" s="28">
        <f>Tabla1104107[[#This Row],[AVANCE_MAT]]-Tabla1104107[[#This Row],[MATRÍCULA_12-03-2024]]</f>
        <v>9</v>
      </c>
      <c r="L38" s="29">
        <f>Tabla1104107[[#This Row],[AVANCE_MAT]]/Tabla1104107[[#This Row],[PROYECCIÓN]]</f>
        <v>0.92709359605911335</v>
      </c>
      <c r="M38" s="22">
        <f>Tabla1104107[[#This Row],[AVANCE_MAT]]-Tabla1104107[[#This Row],[MATRÍCULA_24-10-2024]]</f>
        <v>0</v>
      </c>
    </row>
    <row r="39" spans="2:13" ht="15.75" x14ac:dyDescent="0.25">
      <c r="B39" s="24" t="s">
        <v>18</v>
      </c>
      <c r="C39" s="24" t="s">
        <v>87</v>
      </c>
      <c r="D39" s="25">
        <v>147605000151</v>
      </c>
      <c r="E39" s="24" t="s">
        <v>88</v>
      </c>
      <c r="F39" s="22">
        <v>1162</v>
      </c>
      <c r="G39" s="26">
        <v>1121</v>
      </c>
      <c r="H39" s="27">
        <v>1061</v>
      </c>
      <c r="I39" s="22">
        <v>1060</v>
      </c>
      <c r="J39" s="22">
        <f>Tabla1104107[[#This Row],[AVANCE_MAT]]-Tabla1104107[[#This Row],[PROYECCIÓN]]</f>
        <v>-102</v>
      </c>
      <c r="K39" s="28">
        <f>Tabla1104107[[#This Row],[AVANCE_MAT]]-Tabla1104107[[#This Row],[MATRÍCULA_12-03-2024]]</f>
        <v>-61</v>
      </c>
      <c r="L39" s="29">
        <f>Tabla1104107[[#This Row],[AVANCE_MAT]]/Tabla1104107[[#This Row],[PROYECCIÓN]]</f>
        <v>0.91222030981067126</v>
      </c>
      <c r="M39" s="22">
        <f>Tabla1104107[[#This Row],[AVANCE_MAT]]-Tabla1104107[[#This Row],[MATRÍCULA_24-10-2024]]</f>
        <v>-1</v>
      </c>
    </row>
    <row r="40" spans="2:13" ht="15.75" x14ac:dyDescent="0.25">
      <c r="B40" s="24" t="s">
        <v>18</v>
      </c>
      <c r="C40" s="24" t="s">
        <v>169</v>
      </c>
      <c r="D40" s="25">
        <v>147675000060</v>
      </c>
      <c r="E40" s="24" t="s">
        <v>170</v>
      </c>
      <c r="F40" s="22">
        <v>1320</v>
      </c>
      <c r="G40" s="26">
        <v>1331</v>
      </c>
      <c r="H40" s="27">
        <v>1328</v>
      </c>
      <c r="I40" s="22">
        <v>1328</v>
      </c>
      <c r="J40" s="22">
        <f>Tabla1104107[[#This Row],[AVANCE_MAT]]-Tabla1104107[[#This Row],[PROYECCIÓN]]</f>
        <v>8</v>
      </c>
      <c r="K40" s="28">
        <f>Tabla1104107[[#This Row],[AVANCE_MAT]]-Tabla1104107[[#This Row],[MATRÍCULA_12-03-2024]]</f>
        <v>-3</v>
      </c>
      <c r="L40" s="29">
        <f>Tabla1104107[[#This Row],[AVANCE_MAT]]/Tabla1104107[[#This Row],[PROYECCIÓN]]</f>
        <v>1.0060606060606061</v>
      </c>
      <c r="M40" s="22">
        <f>Tabla1104107[[#This Row],[AVANCE_MAT]]-Tabla1104107[[#This Row],[MATRÍCULA_24-10-2024]]</f>
        <v>0</v>
      </c>
    </row>
    <row r="41" spans="2:13" ht="15.75" x14ac:dyDescent="0.25">
      <c r="B41" s="24" t="s">
        <v>14</v>
      </c>
      <c r="C41" s="24" t="s">
        <v>71</v>
      </c>
      <c r="D41" s="25">
        <v>147692000057</v>
      </c>
      <c r="E41" s="24" t="s">
        <v>113</v>
      </c>
      <c r="F41" s="22">
        <v>1158</v>
      </c>
      <c r="G41" s="26">
        <v>1178</v>
      </c>
      <c r="H41" s="27">
        <v>1157</v>
      </c>
      <c r="I41" s="22">
        <v>1157</v>
      </c>
      <c r="J41" s="22">
        <f>Tabla1104107[[#This Row],[AVANCE_MAT]]-Tabla1104107[[#This Row],[PROYECCIÓN]]</f>
        <v>-1</v>
      </c>
      <c r="K41" s="28">
        <f>Tabla1104107[[#This Row],[AVANCE_MAT]]-Tabla1104107[[#This Row],[MATRÍCULA_12-03-2024]]</f>
        <v>-21</v>
      </c>
      <c r="L41" s="29">
        <f>Tabla1104107[[#This Row],[AVANCE_MAT]]/Tabla1104107[[#This Row],[PROYECCIÓN]]</f>
        <v>0.99913644214162345</v>
      </c>
      <c r="M41" s="22">
        <f>Tabla1104107[[#This Row],[AVANCE_MAT]]-Tabla1104107[[#This Row],[MATRÍCULA_24-10-2024]]</f>
        <v>0</v>
      </c>
    </row>
    <row r="42" spans="2:13" ht="15.75" x14ac:dyDescent="0.25">
      <c r="B42" s="24" t="s">
        <v>14</v>
      </c>
      <c r="C42" s="24" t="s">
        <v>71</v>
      </c>
      <c r="D42" s="25">
        <v>147692000081</v>
      </c>
      <c r="E42" s="24" t="s">
        <v>72</v>
      </c>
      <c r="F42" s="22">
        <v>1451</v>
      </c>
      <c r="G42" s="26">
        <v>1463</v>
      </c>
      <c r="H42" s="27">
        <v>1418</v>
      </c>
      <c r="I42" s="22">
        <v>1417</v>
      </c>
      <c r="J42" s="22">
        <f>Tabla1104107[[#This Row],[AVANCE_MAT]]-Tabla1104107[[#This Row],[PROYECCIÓN]]</f>
        <v>-34</v>
      </c>
      <c r="K42" s="28">
        <f>Tabla1104107[[#This Row],[AVANCE_MAT]]-Tabla1104107[[#This Row],[MATRÍCULA_12-03-2024]]</f>
        <v>-46</v>
      </c>
      <c r="L42" s="29">
        <f>Tabla1104107[[#This Row],[AVANCE_MAT]]/Tabla1104107[[#This Row],[PROYECCIÓN]]</f>
        <v>0.97656788421778085</v>
      </c>
      <c r="M42" s="22">
        <f>Tabla1104107[[#This Row],[AVANCE_MAT]]-Tabla1104107[[#This Row],[MATRÍCULA_24-10-2024]]</f>
        <v>-1</v>
      </c>
    </row>
    <row r="43" spans="2:13" ht="15.75" x14ac:dyDescent="0.25">
      <c r="B43" s="24" t="s">
        <v>14</v>
      </c>
      <c r="C43" s="24" t="s">
        <v>101</v>
      </c>
      <c r="D43" s="25">
        <v>147707000156</v>
      </c>
      <c r="E43" s="24" t="s">
        <v>136</v>
      </c>
      <c r="F43" s="22">
        <v>1209</v>
      </c>
      <c r="G43" s="26">
        <v>1224</v>
      </c>
      <c r="H43" s="27">
        <v>1206</v>
      </c>
      <c r="I43" s="22">
        <v>1206</v>
      </c>
      <c r="J43" s="22">
        <f>Tabla1104107[[#This Row],[AVANCE_MAT]]-Tabla1104107[[#This Row],[PROYECCIÓN]]</f>
        <v>-3</v>
      </c>
      <c r="K43" s="28">
        <f>Tabla1104107[[#This Row],[AVANCE_MAT]]-Tabla1104107[[#This Row],[MATRÍCULA_12-03-2024]]</f>
        <v>-18</v>
      </c>
      <c r="L43" s="29">
        <f>Tabla1104107[[#This Row],[AVANCE_MAT]]/Tabla1104107[[#This Row],[PROYECCIÓN]]</f>
        <v>0.9975186104218362</v>
      </c>
      <c r="M43" s="22">
        <f>Tabla1104107[[#This Row],[AVANCE_MAT]]-Tabla1104107[[#This Row],[MATRÍCULA_24-10-2024]]</f>
        <v>0</v>
      </c>
    </row>
    <row r="44" spans="2:13" ht="15.75" x14ac:dyDescent="0.25">
      <c r="B44" s="24" t="s">
        <v>14</v>
      </c>
      <c r="C44" s="24" t="s">
        <v>101</v>
      </c>
      <c r="D44" s="25">
        <v>147707001039</v>
      </c>
      <c r="E44" s="24" t="s">
        <v>155</v>
      </c>
      <c r="F44" s="22">
        <v>1023</v>
      </c>
      <c r="G44" s="26">
        <v>973</v>
      </c>
      <c r="H44" s="27">
        <v>965</v>
      </c>
      <c r="I44" s="22">
        <v>965</v>
      </c>
      <c r="J44" s="22">
        <f>Tabla1104107[[#This Row],[AVANCE_MAT]]-Tabla1104107[[#This Row],[PROYECCIÓN]]</f>
        <v>-58</v>
      </c>
      <c r="K44" s="28">
        <f>Tabla1104107[[#This Row],[AVANCE_MAT]]-Tabla1104107[[#This Row],[MATRÍCULA_12-03-2024]]</f>
        <v>-8</v>
      </c>
      <c r="L44" s="29">
        <f>Tabla1104107[[#This Row],[AVANCE_MAT]]/Tabla1104107[[#This Row],[PROYECCIÓN]]</f>
        <v>0.9433040078201369</v>
      </c>
      <c r="M44" s="22">
        <f>Tabla1104107[[#This Row],[AVANCE_MAT]]-Tabla1104107[[#This Row],[MATRÍCULA_24-10-2024]]</f>
        <v>0</v>
      </c>
    </row>
    <row r="45" spans="2:13" ht="15.75" x14ac:dyDescent="0.25">
      <c r="B45" s="24" t="s">
        <v>14</v>
      </c>
      <c r="C45" s="24" t="s">
        <v>39</v>
      </c>
      <c r="D45" s="25">
        <v>147707001616</v>
      </c>
      <c r="E45" s="24" t="s">
        <v>107</v>
      </c>
      <c r="F45" s="22">
        <v>616</v>
      </c>
      <c r="G45" s="26">
        <v>637</v>
      </c>
      <c r="H45" s="27">
        <v>617</v>
      </c>
      <c r="I45" s="22">
        <v>616</v>
      </c>
      <c r="J45" s="22">
        <f>Tabla1104107[[#This Row],[AVANCE_MAT]]-Tabla1104107[[#This Row],[PROYECCIÓN]]</f>
        <v>0</v>
      </c>
      <c r="K45" s="28">
        <f>Tabla1104107[[#This Row],[AVANCE_MAT]]-Tabla1104107[[#This Row],[MATRÍCULA_12-03-2024]]</f>
        <v>-21</v>
      </c>
      <c r="L45" s="29">
        <f>Tabla1104107[[#This Row],[AVANCE_MAT]]/Tabla1104107[[#This Row],[PROYECCIÓN]]</f>
        <v>1</v>
      </c>
      <c r="M45" s="22">
        <f>Tabla1104107[[#This Row],[AVANCE_MAT]]-Tabla1104107[[#This Row],[MATRÍCULA_24-10-2024]]</f>
        <v>-1</v>
      </c>
    </row>
    <row r="46" spans="2:13" ht="15.75" x14ac:dyDescent="0.25">
      <c r="B46" s="24" t="s">
        <v>14</v>
      </c>
      <c r="C46" s="24" t="s">
        <v>101</v>
      </c>
      <c r="D46" s="25">
        <v>147707001705</v>
      </c>
      <c r="E46" s="24" t="s">
        <v>102</v>
      </c>
      <c r="F46" s="22">
        <v>1967</v>
      </c>
      <c r="G46" s="26">
        <v>1937</v>
      </c>
      <c r="H46" s="27">
        <v>1912</v>
      </c>
      <c r="I46" s="22">
        <v>1911</v>
      </c>
      <c r="J46" s="22">
        <f>Tabla1104107[[#This Row],[AVANCE_MAT]]-Tabla1104107[[#This Row],[PROYECCIÓN]]</f>
        <v>-56</v>
      </c>
      <c r="K46" s="28">
        <f>Tabla1104107[[#This Row],[AVANCE_MAT]]-Tabla1104107[[#This Row],[MATRÍCULA_12-03-2024]]</f>
        <v>-26</v>
      </c>
      <c r="L46" s="29">
        <f>Tabla1104107[[#This Row],[AVANCE_MAT]]/Tabla1104107[[#This Row],[PROYECCIÓN]]</f>
        <v>0.97153024911032027</v>
      </c>
      <c r="M46" s="22">
        <f>Tabla1104107[[#This Row],[AVANCE_MAT]]-Tabla1104107[[#This Row],[MATRÍCULA_24-10-2024]]</f>
        <v>-1</v>
      </c>
    </row>
    <row r="47" spans="2:13" ht="15.75" x14ac:dyDescent="0.25">
      <c r="B47" s="24" t="s">
        <v>18</v>
      </c>
      <c r="C47" s="24" t="s">
        <v>19</v>
      </c>
      <c r="D47" s="25">
        <v>147745000437</v>
      </c>
      <c r="E47" s="24" t="s">
        <v>191</v>
      </c>
      <c r="F47" s="22">
        <v>3529</v>
      </c>
      <c r="G47" s="26">
        <v>3457</v>
      </c>
      <c r="H47" s="27">
        <v>3540</v>
      </c>
      <c r="I47" s="22">
        <v>3538</v>
      </c>
      <c r="J47" s="22">
        <f>Tabla1104107[[#This Row],[AVANCE_MAT]]-Tabla1104107[[#This Row],[PROYECCIÓN]]</f>
        <v>9</v>
      </c>
      <c r="K47" s="28">
        <f>Tabla1104107[[#This Row],[AVANCE_MAT]]-Tabla1104107[[#This Row],[MATRÍCULA_12-03-2024]]</f>
        <v>81</v>
      </c>
      <c r="L47" s="29">
        <f>Tabla1104107[[#This Row],[AVANCE_MAT]]/Tabla1104107[[#This Row],[PROYECCIÓN]]</f>
        <v>1.0025502975347125</v>
      </c>
      <c r="M47" s="22">
        <f>Tabla1104107[[#This Row],[AVANCE_MAT]]-Tabla1104107[[#This Row],[MATRÍCULA_24-10-2024]]</f>
        <v>-2</v>
      </c>
    </row>
    <row r="48" spans="2:13" ht="15.75" x14ac:dyDescent="0.25">
      <c r="B48" s="24" t="s">
        <v>42</v>
      </c>
      <c r="C48" s="24" t="s">
        <v>85</v>
      </c>
      <c r="D48" s="25">
        <v>147798000081</v>
      </c>
      <c r="E48" s="24" t="s">
        <v>155</v>
      </c>
      <c r="F48" s="22">
        <v>922</v>
      </c>
      <c r="G48" s="26">
        <v>933</v>
      </c>
      <c r="H48" s="27">
        <v>929</v>
      </c>
      <c r="I48" s="22">
        <v>929</v>
      </c>
      <c r="J48" s="22">
        <f>Tabla1104107[[#This Row],[AVANCE_MAT]]-Tabla1104107[[#This Row],[PROYECCIÓN]]</f>
        <v>7</v>
      </c>
      <c r="K48" s="28">
        <f>Tabla1104107[[#This Row],[AVANCE_MAT]]-Tabla1104107[[#This Row],[MATRÍCULA_12-03-2024]]</f>
        <v>-4</v>
      </c>
      <c r="L48" s="29">
        <f>Tabla1104107[[#This Row],[AVANCE_MAT]]/Tabla1104107[[#This Row],[PROYECCIÓN]]</f>
        <v>1.007592190889371</v>
      </c>
      <c r="M48" s="22">
        <f>Tabla1104107[[#This Row],[AVANCE_MAT]]-Tabla1104107[[#This Row],[MATRÍCULA_24-10-2024]]</f>
        <v>0</v>
      </c>
    </row>
    <row r="49" spans="2:13" ht="15.75" x14ac:dyDescent="0.25">
      <c r="B49" s="24" t="s">
        <v>42</v>
      </c>
      <c r="C49" s="24" t="s">
        <v>85</v>
      </c>
      <c r="D49" s="25">
        <v>147798000099</v>
      </c>
      <c r="E49" s="24" t="s">
        <v>139</v>
      </c>
      <c r="F49" s="22">
        <v>941</v>
      </c>
      <c r="G49" s="26">
        <v>883</v>
      </c>
      <c r="H49" s="27">
        <v>869</v>
      </c>
      <c r="I49" s="22">
        <v>869</v>
      </c>
      <c r="J49" s="22">
        <f>Tabla1104107[[#This Row],[AVANCE_MAT]]-Tabla1104107[[#This Row],[PROYECCIÓN]]</f>
        <v>-72</v>
      </c>
      <c r="K49" s="28">
        <f>Tabla1104107[[#This Row],[AVANCE_MAT]]-Tabla1104107[[#This Row],[MATRÍCULA_12-03-2024]]</f>
        <v>-14</v>
      </c>
      <c r="L49" s="29">
        <f>Tabla1104107[[#This Row],[AVANCE_MAT]]/Tabla1104107[[#This Row],[PROYECCIÓN]]</f>
        <v>0.92348565356004253</v>
      </c>
      <c r="M49" s="22">
        <f>Tabla1104107[[#This Row],[AVANCE_MAT]]-Tabla1104107[[#This Row],[MATRÍCULA_24-10-2024]]</f>
        <v>0</v>
      </c>
    </row>
    <row r="50" spans="2:13" ht="15.75" x14ac:dyDescent="0.25">
      <c r="B50" s="24" t="s">
        <v>22</v>
      </c>
      <c r="C50" s="24" t="s">
        <v>32</v>
      </c>
      <c r="D50" s="25">
        <v>247053000032</v>
      </c>
      <c r="E50" s="24" t="s">
        <v>33</v>
      </c>
      <c r="F50" s="22">
        <v>1905</v>
      </c>
      <c r="G50" s="26">
        <v>1789</v>
      </c>
      <c r="H50" s="27">
        <v>1697</v>
      </c>
      <c r="I50" s="22">
        <v>1697</v>
      </c>
      <c r="J50" s="22">
        <f>Tabla1104107[[#This Row],[AVANCE_MAT]]-Tabla1104107[[#This Row],[PROYECCIÓN]]</f>
        <v>-208</v>
      </c>
      <c r="K50" s="28">
        <f>Tabla1104107[[#This Row],[AVANCE_MAT]]-Tabla1104107[[#This Row],[MATRÍCULA_12-03-2024]]</f>
        <v>-92</v>
      </c>
      <c r="L50" s="29">
        <f>Tabla1104107[[#This Row],[AVANCE_MAT]]/Tabla1104107[[#This Row],[PROYECCIÓN]]</f>
        <v>0.89081364829396326</v>
      </c>
      <c r="M50" s="22">
        <f>Tabla1104107[[#This Row],[AVANCE_MAT]]-Tabla1104107[[#This Row],[MATRÍCULA_24-10-2024]]</f>
        <v>0</v>
      </c>
    </row>
    <row r="51" spans="2:13" ht="15.75" x14ac:dyDescent="0.25">
      <c r="B51" s="24" t="s">
        <v>22</v>
      </c>
      <c r="C51" s="24" t="s">
        <v>62</v>
      </c>
      <c r="D51" s="25">
        <v>247053000474</v>
      </c>
      <c r="E51" s="24" t="s">
        <v>66</v>
      </c>
      <c r="F51" s="22">
        <v>2414</v>
      </c>
      <c r="G51" s="26">
        <v>2256</v>
      </c>
      <c r="H51" s="27">
        <v>2204</v>
      </c>
      <c r="I51" s="22">
        <v>2203</v>
      </c>
      <c r="J51" s="22">
        <f>Tabla1104107[[#This Row],[AVANCE_MAT]]-Tabla1104107[[#This Row],[PROYECCIÓN]]</f>
        <v>-211</v>
      </c>
      <c r="K51" s="28">
        <f>Tabla1104107[[#This Row],[AVANCE_MAT]]-Tabla1104107[[#This Row],[MATRÍCULA_12-03-2024]]</f>
        <v>-53</v>
      </c>
      <c r="L51" s="29">
        <f>Tabla1104107[[#This Row],[AVANCE_MAT]]/Tabla1104107[[#This Row],[PROYECCIÓN]]</f>
        <v>0.91259320629660312</v>
      </c>
      <c r="M51" s="22">
        <f>Tabla1104107[[#This Row],[AVANCE_MAT]]-Tabla1104107[[#This Row],[MATRÍCULA_24-10-2024]]</f>
        <v>-1</v>
      </c>
    </row>
    <row r="52" spans="2:13" ht="15.75" x14ac:dyDescent="0.25">
      <c r="B52" s="24" t="s">
        <v>22</v>
      </c>
      <c r="C52" s="24" t="s">
        <v>32</v>
      </c>
      <c r="D52" s="25">
        <v>247053002213</v>
      </c>
      <c r="E52" s="24" t="s">
        <v>64</v>
      </c>
      <c r="F52" s="22">
        <v>610</v>
      </c>
      <c r="G52" s="26">
        <v>646</v>
      </c>
      <c r="H52" s="27">
        <v>592</v>
      </c>
      <c r="I52" s="22">
        <v>569</v>
      </c>
      <c r="J52" s="22">
        <f>Tabla1104107[[#This Row],[AVANCE_MAT]]-Tabla1104107[[#This Row],[PROYECCIÓN]]</f>
        <v>-41</v>
      </c>
      <c r="K52" s="28">
        <f>Tabla1104107[[#This Row],[AVANCE_MAT]]-Tabla1104107[[#This Row],[MATRÍCULA_12-03-2024]]</f>
        <v>-77</v>
      </c>
      <c r="L52" s="29">
        <f>Tabla1104107[[#This Row],[AVANCE_MAT]]/Tabla1104107[[#This Row],[PROYECCIÓN]]</f>
        <v>0.93278688524590159</v>
      </c>
      <c r="M52" s="22">
        <f>Tabla1104107[[#This Row],[AVANCE_MAT]]-Tabla1104107[[#This Row],[MATRÍCULA_24-10-2024]]</f>
        <v>-23</v>
      </c>
    </row>
    <row r="53" spans="2:13" ht="15.75" x14ac:dyDescent="0.25">
      <c r="B53" s="24" t="s">
        <v>42</v>
      </c>
      <c r="C53" s="24" t="s">
        <v>43</v>
      </c>
      <c r="D53" s="25">
        <v>247058000171</v>
      </c>
      <c r="E53" s="24" t="s">
        <v>112</v>
      </c>
      <c r="F53" s="22">
        <v>324</v>
      </c>
      <c r="G53" s="26">
        <v>342</v>
      </c>
      <c r="H53" s="27">
        <v>324</v>
      </c>
      <c r="I53" s="22">
        <v>324</v>
      </c>
      <c r="J53" s="22">
        <f>Tabla1104107[[#This Row],[AVANCE_MAT]]-Tabla1104107[[#This Row],[PROYECCIÓN]]</f>
        <v>0</v>
      </c>
      <c r="K53" s="28">
        <f>Tabla1104107[[#This Row],[AVANCE_MAT]]-Tabla1104107[[#This Row],[MATRÍCULA_12-03-2024]]</f>
        <v>-18</v>
      </c>
      <c r="L53" s="29">
        <f>Tabla1104107[[#This Row],[AVANCE_MAT]]/Tabla1104107[[#This Row],[PROYECCIÓN]]</f>
        <v>1</v>
      </c>
      <c r="M53" s="22">
        <f>Tabla1104107[[#This Row],[AVANCE_MAT]]-Tabla1104107[[#This Row],[MATRÍCULA_24-10-2024]]</f>
        <v>0</v>
      </c>
    </row>
    <row r="54" spans="2:13" ht="15.75" x14ac:dyDescent="0.25">
      <c r="B54" s="24" t="s">
        <v>42</v>
      </c>
      <c r="C54" s="24" t="s">
        <v>58</v>
      </c>
      <c r="D54" s="25">
        <v>247058000791</v>
      </c>
      <c r="E54" s="24" t="s">
        <v>59</v>
      </c>
      <c r="F54" s="22">
        <v>607</v>
      </c>
      <c r="G54" s="26">
        <v>596</v>
      </c>
      <c r="H54" s="27">
        <v>558</v>
      </c>
      <c r="I54" s="22">
        <v>557</v>
      </c>
      <c r="J54" s="22">
        <f>Tabla1104107[[#This Row],[AVANCE_MAT]]-Tabla1104107[[#This Row],[PROYECCIÓN]]</f>
        <v>-50</v>
      </c>
      <c r="K54" s="28">
        <f>Tabla1104107[[#This Row],[AVANCE_MAT]]-Tabla1104107[[#This Row],[MATRÍCULA_12-03-2024]]</f>
        <v>-39</v>
      </c>
      <c r="L54" s="29">
        <f>Tabla1104107[[#This Row],[AVANCE_MAT]]/Tabla1104107[[#This Row],[PROYECCIÓN]]</f>
        <v>0.9176276771004942</v>
      </c>
      <c r="M54" s="22">
        <f>Tabla1104107[[#This Row],[AVANCE_MAT]]-Tabla1104107[[#This Row],[MATRÍCULA_24-10-2024]]</f>
        <v>-1</v>
      </c>
    </row>
    <row r="55" spans="2:13" ht="15.75" x14ac:dyDescent="0.25">
      <c r="B55" s="24" t="s">
        <v>42</v>
      </c>
      <c r="C55" s="24" t="s">
        <v>58</v>
      </c>
      <c r="D55" s="25">
        <v>247058000987</v>
      </c>
      <c r="E55" s="24" t="s">
        <v>91</v>
      </c>
      <c r="F55" s="22">
        <v>1735</v>
      </c>
      <c r="G55" s="26">
        <v>1790</v>
      </c>
      <c r="H55" s="27">
        <v>1765</v>
      </c>
      <c r="I55" s="22">
        <v>1763</v>
      </c>
      <c r="J55" s="22">
        <f>Tabla1104107[[#This Row],[AVANCE_MAT]]-Tabla1104107[[#This Row],[PROYECCIÓN]]</f>
        <v>28</v>
      </c>
      <c r="K55" s="28">
        <f>Tabla1104107[[#This Row],[AVANCE_MAT]]-Tabla1104107[[#This Row],[MATRÍCULA_12-03-2024]]</f>
        <v>-27</v>
      </c>
      <c r="L55" s="29">
        <f>Tabla1104107[[#This Row],[AVANCE_MAT]]/Tabla1104107[[#This Row],[PROYECCIÓN]]</f>
        <v>1.0161383285302594</v>
      </c>
      <c r="M55" s="22">
        <f>Tabla1104107[[#This Row],[AVANCE_MAT]]-Tabla1104107[[#This Row],[MATRÍCULA_24-10-2024]]</f>
        <v>-2</v>
      </c>
    </row>
    <row r="56" spans="2:13" ht="15.75" x14ac:dyDescent="0.25">
      <c r="B56" s="24" t="s">
        <v>42</v>
      </c>
      <c r="C56" s="24" t="s">
        <v>43</v>
      </c>
      <c r="D56" s="25">
        <v>247058001045</v>
      </c>
      <c r="E56" s="24" t="s">
        <v>143</v>
      </c>
      <c r="F56" s="22">
        <v>1957</v>
      </c>
      <c r="G56" s="26">
        <v>1965</v>
      </c>
      <c r="H56" s="27">
        <v>1957</v>
      </c>
      <c r="I56" s="22">
        <v>1956</v>
      </c>
      <c r="J56" s="22">
        <f>Tabla1104107[[#This Row],[AVANCE_MAT]]-Tabla1104107[[#This Row],[PROYECCIÓN]]</f>
        <v>-1</v>
      </c>
      <c r="K56" s="28">
        <f>Tabla1104107[[#This Row],[AVANCE_MAT]]-Tabla1104107[[#This Row],[MATRÍCULA_12-03-2024]]</f>
        <v>-9</v>
      </c>
      <c r="L56" s="29">
        <f>Tabla1104107[[#This Row],[AVANCE_MAT]]/Tabla1104107[[#This Row],[PROYECCIÓN]]</f>
        <v>0.99948901379662747</v>
      </c>
      <c r="M56" s="22">
        <f>Tabla1104107[[#This Row],[AVANCE_MAT]]-Tabla1104107[[#This Row],[MATRÍCULA_24-10-2024]]</f>
        <v>-1</v>
      </c>
    </row>
    <row r="57" spans="2:13" ht="15.75" x14ac:dyDescent="0.25">
      <c r="B57" s="24" t="s">
        <v>18</v>
      </c>
      <c r="C57" s="24" t="s">
        <v>69</v>
      </c>
      <c r="D57" s="25">
        <v>247161000022</v>
      </c>
      <c r="E57" s="24" t="s">
        <v>70</v>
      </c>
      <c r="F57" s="22">
        <v>576</v>
      </c>
      <c r="G57" s="26">
        <v>553</v>
      </c>
      <c r="H57" s="27">
        <v>513</v>
      </c>
      <c r="I57" s="22">
        <v>513</v>
      </c>
      <c r="J57" s="22">
        <f>Tabla1104107[[#This Row],[AVANCE_MAT]]-Tabla1104107[[#This Row],[PROYECCIÓN]]</f>
        <v>-63</v>
      </c>
      <c r="K57" s="28">
        <f>Tabla1104107[[#This Row],[AVANCE_MAT]]-Tabla1104107[[#This Row],[MATRÍCULA_12-03-2024]]</f>
        <v>-40</v>
      </c>
      <c r="L57" s="29">
        <f>Tabla1104107[[#This Row],[AVANCE_MAT]]/Tabla1104107[[#This Row],[PROYECCIÓN]]</f>
        <v>0.890625</v>
      </c>
      <c r="M57" s="22">
        <f>Tabla1104107[[#This Row],[AVANCE_MAT]]-Tabla1104107[[#This Row],[MATRÍCULA_24-10-2024]]</f>
        <v>0</v>
      </c>
    </row>
    <row r="58" spans="2:13" ht="15.75" x14ac:dyDescent="0.25">
      <c r="B58" s="24" t="s">
        <v>18</v>
      </c>
      <c r="C58" s="24" t="s">
        <v>52</v>
      </c>
      <c r="D58" s="25">
        <v>247161000031</v>
      </c>
      <c r="E58" s="24" t="s">
        <v>117</v>
      </c>
      <c r="F58" s="22">
        <v>568</v>
      </c>
      <c r="G58" s="26">
        <v>575</v>
      </c>
      <c r="H58" s="27">
        <v>560</v>
      </c>
      <c r="I58" s="22">
        <v>560</v>
      </c>
      <c r="J58" s="22">
        <f>Tabla1104107[[#This Row],[AVANCE_MAT]]-Tabla1104107[[#This Row],[PROYECCIÓN]]</f>
        <v>-8</v>
      </c>
      <c r="K58" s="28">
        <f>Tabla1104107[[#This Row],[AVANCE_MAT]]-Tabla1104107[[#This Row],[MATRÍCULA_12-03-2024]]</f>
        <v>-15</v>
      </c>
      <c r="L58" s="29">
        <f>Tabla1104107[[#This Row],[AVANCE_MAT]]/Tabla1104107[[#This Row],[PROYECCIÓN]]</f>
        <v>0.9859154929577465</v>
      </c>
      <c r="M58" s="22">
        <f>Tabla1104107[[#This Row],[AVANCE_MAT]]-Tabla1104107[[#This Row],[MATRÍCULA_24-10-2024]]</f>
        <v>0</v>
      </c>
    </row>
    <row r="59" spans="2:13" ht="15.75" x14ac:dyDescent="0.25">
      <c r="B59" s="24" t="s">
        <v>18</v>
      </c>
      <c r="C59" s="24" t="s">
        <v>69</v>
      </c>
      <c r="D59" s="25">
        <v>247161000197</v>
      </c>
      <c r="E59" s="24" t="s">
        <v>125</v>
      </c>
      <c r="F59" s="22">
        <v>921</v>
      </c>
      <c r="G59" s="26">
        <v>885</v>
      </c>
      <c r="H59" s="27">
        <v>871</v>
      </c>
      <c r="I59" s="22">
        <v>871</v>
      </c>
      <c r="J59" s="22">
        <f>Tabla1104107[[#This Row],[AVANCE_MAT]]-Tabla1104107[[#This Row],[PROYECCIÓN]]</f>
        <v>-50</v>
      </c>
      <c r="K59" s="28">
        <f>Tabla1104107[[#This Row],[AVANCE_MAT]]-Tabla1104107[[#This Row],[MATRÍCULA_12-03-2024]]</f>
        <v>-14</v>
      </c>
      <c r="L59" s="29">
        <f>Tabla1104107[[#This Row],[AVANCE_MAT]]/Tabla1104107[[#This Row],[PROYECCIÓN]]</f>
        <v>0.94571118349619976</v>
      </c>
      <c r="M59" s="22">
        <f>Tabla1104107[[#This Row],[AVANCE_MAT]]-Tabla1104107[[#This Row],[MATRÍCULA_24-10-2024]]</f>
        <v>0</v>
      </c>
    </row>
    <row r="60" spans="2:13" ht="15.75" x14ac:dyDescent="0.25">
      <c r="B60" s="24" t="s">
        <v>18</v>
      </c>
      <c r="C60" s="24" t="s">
        <v>69</v>
      </c>
      <c r="D60" s="25">
        <v>247161000316</v>
      </c>
      <c r="E60" s="24" t="s">
        <v>140</v>
      </c>
      <c r="F60" s="22">
        <v>531</v>
      </c>
      <c r="G60" s="26">
        <v>469</v>
      </c>
      <c r="H60" s="27">
        <v>464</v>
      </c>
      <c r="I60" s="22">
        <v>464</v>
      </c>
      <c r="J60" s="22">
        <f>Tabla1104107[[#This Row],[AVANCE_MAT]]-Tabla1104107[[#This Row],[PROYECCIÓN]]</f>
        <v>-67</v>
      </c>
      <c r="K60" s="28">
        <f>Tabla1104107[[#This Row],[AVANCE_MAT]]-Tabla1104107[[#This Row],[MATRÍCULA_12-03-2024]]</f>
        <v>-5</v>
      </c>
      <c r="L60" s="29">
        <f>Tabla1104107[[#This Row],[AVANCE_MAT]]/Tabla1104107[[#This Row],[PROYECCIÓN]]</f>
        <v>0.87382297551789079</v>
      </c>
      <c r="M60" s="22">
        <f>Tabla1104107[[#This Row],[AVANCE_MAT]]-Tabla1104107[[#This Row],[MATRÍCULA_24-10-2024]]</f>
        <v>0</v>
      </c>
    </row>
    <row r="61" spans="2:13" ht="15.75" x14ac:dyDescent="0.25">
      <c r="B61" s="24" t="s">
        <v>42</v>
      </c>
      <c r="C61" s="24" t="s">
        <v>83</v>
      </c>
      <c r="D61" s="25">
        <v>247170000027</v>
      </c>
      <c r="E61" s="24" t="s">
        <v>126</v>
      </c>
      <c r="F61" s="22">
        <v>628</v>
      </c>
      <c r="G61" s="26">
        <v>550</v>
      </c>
      <c r="H61" s="27">
        <v>531</v>
      </c>
      <c r="I61" s="22">
        <v>530</v>
      </c>
      <c r="J61" s="22">
        <f>Tabla1104107[[#This Row],[AVANCE_MAT]]-Tabla1104107[[#This Row],[PROYECCIÓN]]</f>
        <v>-98</v>
      </c>
      <c r="K61" s="28">
        <f>Tabla1104107[[#This Row],[AVANCE_MAT]]-Tabla1104107[[#This Row],[MATRÍCULA_12-03-2024]]</f>
        <v>-20</v>
      </c>
      <c r="L61" s="29">
        <f>Tabla1104107[[#This Row],[AVANCE_MAT]]/Tabla1104107[[#This Row],[PROYECCIÓN]]</f>
        <v>0.8439490445859873</v>
      </c>
      <c r="M61" s="22">
        <f>Tabla1104107[[#This Row],[AVANCE_MAT]]-Tabla1104107[[#This Row],[MATRÍCULA_24-10-2024]]</f>
        <v>-1</v>
      </c>
    </row>
    <row r="62" spans="2:13" ht="15.75" x14ac:dyDescent="0.25">
      <c r="B62" s="24" t="s">
        <v>42</v>
      </c>
      <c r="C62" s="24" t="s">
        <v>83</v>
      </c>
      <c r="D62" s="25">
        <v>247170000621</v>
      </c>
      <c r="E62" s="24" t="s">
        <v>84</v>
      </c>
      <c r="F62" s="22">
        <v>857</v>
      </c>
      <c r="G62" s="26">
        <v>804</v>
      </c>
      <c r="H62" s="27">
        <v>774</v>
      </c>
      <c r="I62" s="22">
        <v>774</v>
      </c>
      <c r="J62" s="22">
        <f>Tabla1104107[[#This Row],[AVANCE_MAT]]-Tabla1104107[[#This Row],[PROYECCIÓN]]</f>
        <v>-83</v>
      </c>
      <c r="K62" s="28">
        <f>Tabla1104107[[#This Row],[AVANCE_MAT]]-Tabla1104107[[#This Row],[MATRÍCULA_12-03-2024]]</f>
        <v>-30</v>
      </c>
      <c r="L62" s="29">
        <f>Tabla1104107[[#This Row],[AVANCE_MAT]]/Tabla1104107[[#This Row],[PROYECCIÓN]]</f>
        <v>0.90315052508751459</v>
      </c>
      <c r="M62" s="22">
        <f>Tabla1104107[[#This Row],[AVANCE_MAT]]-Tabla1104107[[#This Row],[MATRÍCULA_24-10-2024]]</f>
        <v>0</v>
      </c>
    </row>
    <row r="63" spans="2:13" ht="15.75" x14ac:dyDescent="0.25">
      <c r="B63" s="24" t="s">
        <v>22</v>
      </c>
      <c r="C63" s="24" t="s">
        <v>110</v>
      </c>
      <c r="D63" s="25">
        <v>247189000010</v>
      </c>
      <c r="E63" s="24" t="s">
        <v>197</v>
      </c>
      <c r="F63" s="22">
        <v>490</v>
      </c>
      <c r="G63" s="26">
        <v>475</v>
      </c>
      <c r="H63" s="27">
        <v>485</v>
      </c>
      <c r="I63" s="22">
        <v>485</v>
      </c>
      <c r="J63" s="22">
        <f>Tabla1104107[[#This Row],[AVANCE_MAT]]-Tabla1104107[[#This Row],[PROYECCIÓN]]</f>
        <v>-5</v>
      </c>
      <c r="K63" s="28">
        <f>Tabla1104107[[#This Row],[AVANCE_MAT]]-Tabla1104107[[#This Row],[MATRÍCULA_12-03-2024]]</f>
        <v>10</v>
      </c>
      <c r="L63" s="29">
        <f>Tabla1104107[[#This Row],[AVANCE_MAT]]/Tabla1104107[[#This Row],[PROYECCIÓN]]</f>
        <v>0.98979591836734693</v>
      </c>
      <c r="M63" s="22">
        <f>Tabla1104107[[#This Row],[AVANCE_MAT]]-Tabla1104107[[#This Row],[MATRÍCULA_24-10-2024]]</f>
        <v>0</v>
      </c>
    </row>
    <row r="64" spans="2:13" ht="15.75" x14ac:dyDescent="0.25">
      <c r="B64" s="24" t="s">
        <v>22</v>
      </c>
      <c r="C64" s="24" t="s">
        <v>110</v>
      </c>
      <c r="D64" s="25">
        <v>247189000109</v>
      </c>
      <c r="E64" s="24" t="s">
        <v>142</v>
      </c>
      <c r="F64" s="22">
        <v>1060</v>
      </c>
      <c r="G64" s="26">
        <v>1080</v>
      </c>
      <c r="H64" s="27">
        <v>1092</v>
      </c>
      <c r="I64" s="22">
        <v>1091</v>
      </c>
      <c r="J64" s="22">
        <f>Tabla1104107[[#This Row],[AVANCE_MAT]]-Tabla1104107[[#This Row],[PROYECCIÓN]]</f>
        <v>31</v>
      </c>
      <c r="K64" s="28">
        <f>Tabla1104107[[#This Row],[AVANCE_MAT]]-Tabla1104107[[#This Row],[MATRÍCULA_12-03-2024]]</f>
        <v>11</v>
      </c>
      <c r="L64" s="29">
        <f>Tabla1104107[[#This Row],[AVANCE_MAT]]/Tabla1104107[[#This Row],[PROYECCIÓN]]</f>
        <v>1.0292452830188679</v>
      </c>
      <c r="M64" s="22">
        <f>Tabla1104107[[#This Row],[AVANCE_MAT]]-Tabla1104107[[#This Row],[MATRÍCULA_24-10-2024]]</f>
        <v>-1</v>
      </c>
    </row>
    <row r="65" spans="2:13" ht="15.75" x14ac:dyDescent="0.25">
      <c r="B65" s="24" t="s">
        <v>22</v>
      </c>
      <c r="C65" s="24" t="s">
        <v>110</v>
      </c>
      <c r="D65" s="25">
        <v>247189000770</v>
      </c>
      <c r="E65" s="24" t="s">
        <v>128</v>
      </c>
      <c r="F65" s="22">
        <v>714</v>
      </c>
      <c r="G65" s="26">
        <v>718</v>
      </c>
      <c r="H65" s="27">
        <v>710</v>
      </c>
      <c r="I65" s="22">
        <v>709</v>
      </c>
      <c r="J65" s="22">
        <f>Tabla1104107[[#This Row],[AVANCE_MAT]]-Tabla1104107[[#This Row],[PROYECCIÓN]]</f>
        <v>-5</v>
      </c>
      <c r="K65" s="28">
        <f>Tabla1104107[[#This Row],[AVANCE_MAT]]-Tabla1104107[[#This Row],[MATRÍCULA_12-03-2024]]</f>
        <v>-9</v>
      </c>
      <c r="L65" s="29">
        <f>Tabla1104107[[#This Row],[AVANCE_MAT]]/Tabla1104107[[#This Row],[PROYECCIÓN]]</f>
        <v>0.99299719887955185</v>
      </c>
      <c r="M65" s="22">
        <f>Tabla1104107[[#This Row],[AVANCE_MAT]]-Tabla1104107[[#This Row],[MATRÍCULA_24-10-2024]]</f>
        <v>-1</v>
      </c>
    </row>
    <row r="66" spans="2:13" ht="15.75" x14ac:dyDescent="0.25">
      <c r="B66" s="24" t="s">
        <v>22</v>
      </c>
      <c r="C66" s="24" t="s">
        <v>110</v>
      </c>
      <c r="D66" s="25">
        <v>247189001385</v>
      </c>
      <c r="E66" s="24" t="s">
        <v>204</v>
      </c>
      <c r="F66" s="22">
        <v>624</v>
      </c>
      <c r="G66" s="26">
        <v>595</v>
      </c>
      <c r="H66" s="27">
        <v>628</v>
      </c>
      <c r="I66" s="22">
        <v>632</v>
      </c>
      <c r="J66" s="22">
        <f>Tabla1104107[[#This Row],[AVANCE_MAT]]-Tabla1104107[[#This Row],[PROYECCIÓN]]</f>
        <v>8</v>
      </c>
      <c r="K66" s="28">
        <f>Tabla1104107[[#This Row],[AVANCE_MAT]]-Tabla1104107[[#This Row],[MATRÍCULA_12-03-2024]]</f>
        <v>37</v>
      </c>
      <c r="L66" s="29">
        <f>Tabla1104107[[#This Row],[AVANCE_MAT]]/Tabla1104107[[#This Row],[PROYECCIÓN]]</f>
        <v>1.0128205128205128</v>
      </c>
      <c r="M66" s="22">
        <f>Tabla1104107[[#This Row],[AVANCE_MAT]]-Tabla1104107[[#This Row],[MATRÍCULA_24-10-2024]]</f>
        <v>4</v>
      </c>
    </row>
    <row r="67" spans="2:13" ht="15.75" x14ac:dyDescent="0.25">
      <c r="B67" s="24" t="s">
        <v>22</v>
      </c>
      <c r="C67" s="24" t="s">
        <v>110</v>
      </c>
      <c r="D67" s="25">
        <v>247189001547</v>
      </c>
      <c r="E67" s="24" t="s">
        <v>206</v>
      </c>
      <c r="F67" s="22">
        <v>2845</v>
      </c>
      <c r="G67" s="26">
        <v>2872</v>
      </c>
      <c r="H67" s="27">
        <v>2904</v>
      </c>
      <c r="I67" s="22">
        <v>2898</v>
      </c>
      <c r="J67" s="22">
        <f>Tabla1104107[[#This Row],[AVANCE_MAT]]-Tabla1104107[[#This Row],[PROYECCIÓN]]</f>
        <v>53</v>
      </c>
      <c r="K67" s="28">
        <f>Tabla1104107[[#This Row],[AVANCE_MAT]]-Tabla1104107[[#This Row],[MATRÍCULA_12-03-2024]]</f>
        <v>26</v>
      </c>
      <c r="L67" s="29">
        <f>Tabla1104107[[#This Row],[AVANCE_MAT]]/Tabla1104107[[#This Row],[PROYECCIÓN]]</f>
        <v>1.0186291739894553</v>
      </c>
      <c r="M67" s="22">
        <f>Tabla1104107[[#This Row],[AVANCE_MAT]]-Tabla1104107[[#This Row],[MATRÍCULA_24-10-2024]]</f>
        <v>-6</v>
      </c>
    </row>
    <row r="68" spans="2:13" ht="15.75" x14ac:dyDescent="0.25">
      <c r="B68" s="24" t="s">
        <v>22</v>
      </c>
      <c r="C68" s="24" t="s">
        <v>110</v>
      </c>
      <c r="D68" s="25">
        <v>247189001911</v>
      </c>
      <c r="E68" s="24" t="s">
        <v>133</v>
      </c>
      <c r="F68" s="22">
        <v>2939</v>
      </c>
      <c r="G68" s="26">
        <v>2776</v>
      </c>
      <c r="H68" s="27">
        <v>2745</v>
      </c>
      <c r="I68" s="22">
        <v>2728</v>
      </c>
      <c r="J68" s="22">
        <f>Tabla1104107[[#This Row],[AVANCE_MAT]]-Tabla1104107[[#This Row],[PROYECCIÓN]]</f>
        <v>-211</v>
      </c>
      <c r="K68" s="28">
        <f>Tabla1104107[[#This Row],[AVANCE_MAT]]-Tabla1104107[[#This Row],[MATRÍCULA_12-03-2024]]</f>
        <v>-48</v>
      </c>
      <c r="L68" s="29">
        <f>Tabla1104107[[#This Row],[AVANCE_MAT]]/Tabla1104107[[#This Row],[PROYECCIÓN]]</f>
        <v>0.92820687308608374</v>
      </c>
      <c r="M68" s="22">
        <f>Tabla1104107[[#This Row],[AVANCE_MAT]]-Tabla1104107[[#This Row],[MATRÍCULA_24-10-2024]]</f>
        <v>-17</v>
      </c>
    </row>
    <row r="69" spans="2:13" ht="15.75" x14ac:dyDescent="0.25">
      <c r="B69" s="24" t="s">
        <v>22</v>
      </c>
      <c r="C69" s="24" t="s">
        <v>110</v>
      </c>
      <c r="D69" s="25">
        <v>247189002420</v>
      </c>
      <c r="E69" s="24" t="s">
        <v>198</v>
      </c>
      <c r="F69" s="22">
        <v>1669</v>
      </c>
      <c r="G69" s="26">
        <v>1652</v>
      </c>
      <c r="H69" s="27">
        <v>1618</v>
      </c>
      <c r="I69" s="22">
        <v>1615</v>
      </c>
      <c r="J69" s="22">
        <f>Tabla1104107[[#This Row],[AVANCE_MAT]]-Tabla1104107[[#This Row],[PROYECCIÓN]]</f>
        <v>-54</v>
      </c>
      <c r="K69" s="28">
        <f>Tabla1104107[[#This Row],[AVANCE_MAT]]-Tabla1104107[[#This Row],[MATRÍCULA_12-03-2024]]</f>
        <v>-37</v>
      </c>
      <c r="L69" s="29">
        <f>Tabla1104107[[#This Row],[AVANCE_MAT]]/Tabla1104107[[#This Row],[PROYECCIÓN]]</f>
        <v>0.96764529658478127</v>
      </c>
      <c r="M69" s="22">
        <f>Tabla1104107[[#This Row],[AVANCE_MAT]]-Tabla1104107[[#This Row],[MATRÍCULA_24-10-2024]]</f>
        <v>-3</v>
      </c>
    </row>
    <row r="70" spans="2:13" ht="15.75" x14ac:dyDescent="0.25">
      <c r="B70" s="24" t="s">
        <v>22</v>
      </c>
      <c r="C70" s="24" t="s">
        <v>110</v>
      </c>
      <c r="D70" s="25">
        <v>247189004228</v>
      </c>
      <c r="E70" s="24" t="s">
        <v>130</v>
      </c>
      <c r="F70" s="22">
        <v>1341</v>
      </c>
      <c r="G70" s="26">
        <v>1310</v>
      </c>
      <c r="H70" s="27">
        <v>1300</v>
      </c>
      <c r="I70" s="22">
        <v>1300</v>
      </c>
      <c r="J70" s="22">
        <f>Tabla1104107[[#This Row],[AVANCE_MAT]]-Tabla1104107[[#This Row],[PROYECCIÓN]]</f>
        <v>-41</v>
      </c>
      <c r="K70" s="28">
        <f>Tabla1104107[[#This Row],[AVANCE_MAT]]-Tabla1104107[[#This Row],[MATRÍCULA_12-03-2024]]</f>
        <v>-10</v>
      </c>
      <c r="L70" s="29">
        <f>Tabla1104107[[#This Row],[AVANCE_MAT]]/Tabla1104107[[#This Row],[PROYECCIÓN]]</f>
        <v>0.96942580164056669</v>
      </c>
      <c r="M70" s="22">
        <f>Tabla1104107[[#This Row],[AVANCE_MAT]]-Tabla1104107[[#This Row],[MATRÍCULA_24-10-2024]]</f>
        <v>0</v>
      </c>
    </row>
    <row r="71" spans="2:13" ht="15.75" x14ac:dyDescent="0.25">
      <c r="B71" s="24" t="s">
        <v>22</v>
      </c>
      <c r="C71" s="24" t="s">
        <v>110</v>
      </c>
      <c r="D71" s="25">
        <v>247189004341</v>
      </c>
      <c r="E71" s="24" t="s">
        <v>118</v>
      </c>
      <c r="F71" s="22">
        <v>841</v>
      </c>
      <c r="G71" s="26">
        <v>827</v>
      </c>
      <c r="H71" s="27">
        <v>807</v>
      </c>
      <c r="I71" s="22">
        <v>809</v>
      </c>
      <c r="J71" s="22">
        <f>Tabla1104107[[#This Row],[AVANCE_MAT]]-Tabla1104107[[#This Row],[PROYECCIÓN]]</f>
        <v>-32</v>
      </c>
      <c r="K71" s="28">
        <f>Tabla1104107[[#This Row],[AVANCE_MAT]]-Tabla1104107[[#This Row],[MATRÍCULA_12-03-2024]]</f>
        <v>-18</v>
      </c>
      <c r="L71" s="29">
        <f>Tabla1104107[[#This Row],[AVANCE_MAT]]/Tabla1104107[[#This Row],[PROYECCIÓN]]</f>
        <v>0.96195005945303214</v>
      </c>
      <c r="M71" s="22">
        <f>Tabla1104107[[#This Row],[AVANCE_MAT]]-Tabla1104107[[#This Row],[MATRÍCULA_24-10-2024]]</f>
        <v>2</v>
      </c>
    </row>
    <row r="72" spans="2:13" ht="15.75" x14ac:dyDescent="0.25">
      <c r="B72" s="24" t="s">
        <v>22</v>
      </c>
      <c r="C72" s="24" t="s">
        <v>110</v>
      </c>
      <c r="D72" s="25">
        <v>247189004546</v>
      </c>
      <c r="E72" s="24" t="s">
        <v>195</v>
      </c>
      <c r="F72" s="22">
        <v>580</v>
      </c>
      <c r="G72" s="26">
        <v>598</v>
      </c>
      <c r="H72" s="27">
        <v>614</v>
      </c>
      <c r="I72" s="22">
        <v>613</v>
      </c>
      <c r="J72" s="22">
        <f>Tabla1104107[[#This Row],[AVANCE_MAT]]-Tabla1104107[[#This Row],[PROYECCIÓN]]</f>
        <v>33</v>
      </c>
      <c r="K72" s="28">
        <f>Tabla1104107[[#This Row],[AVANCE_MAT]]-Tabla1104107[[#This Row],[MATRÍCULA_12-03-2024]]</f>
        <v>15</v>
      </c>
      <c r="L72" s="29">
        <f>Tabla1104107[[#This Row],[AVANCE_MAT]]/Tabla1104107[[#This Row],[PROYECCIÓN]]</f>
        <v>1.056896551724138</v>
      </c>
      <c r="M72" s="22">
        <f>Tabla1104107[[#This Row],[AVANCE_MAT]]-Tabla1104107[[#This Row],[MATRÍCULA_24-10-2024]]</f>
        <v>-1</v>
      </c>
    </row>
    <row r="73" spans="2:13" ht="15.75" x14ac:dyDescent="0.25">
      <c r="B73" s="24" t="s">
        <v>22</v>
      </c>
      <c r="C73" s="24" t="s">
        <v>110</v>
      </c>
      <c r="D73" s="25">
        <v>247189041948</v>
      </c>
      <c r="E73" s="24" t="s">
        <v>185</v>
      </c>
      <c r="F73" s="22">
        <v>544</v>
      </c>
      <c r="G73" s="26">
        <v>493</v>
      </c>
      <c r="H73" s="27">
        <v>476</v>
      </c>
      <c r="I73" s="22">
        <v>474</v>
      </c>
      <c r="J73" s="22">
        <f>Tabla1104107[[#This Row],[AVANCE_MAT]]-Tabla1104107[[#This Row],[PROYECCIÓN]]</f>
        <v>-70</v>
      </c>
      <c r="K73" s="28">
        <f>Tabla1104107[[#This Row],[AVANCE_MAT]]-Tabla1104107[[#This Row],[MATRÍCULA_12-03-2024]]</f>
        <v>-19</v>
      </c>
      <c r="L73" s="29">
        <f>Tabla1104107[[#This Row],[AVANCE_MAT]]/Tabla1104107[[#This Row],[PROYECCIÓN]]</f>
        <v>0.87132352941176472</v>
      </c>
      <c r="M73" s="22">
        <f>Tabla1104107[[#This Row],[AVANCE_MAT]]-Tabla1104107[[#This Row],[MATRÍCULA_24-10-2024]]</f>
        <v>-2</v>
      </c>
    </row>
    <row r="74" spans="2:13" ht="15.75" x14ac:dyDescent="0.25">
      <c r="B74" s="24" t="s">
        <v>14</v>
      </c>
      <c r="C74" s="24" t="s">
        <v>15</v>
      </c>
      <c r="D74" s="25">
        <v>247245000176</v>
      </c>
      <c r="E74" s="24" t="s">
        <v>116</v>
      </c>
      <c r="F74" s="22">
        <v>434</v>
      </c>
      <c r="G74" s="26">
        <v>442</v>
      </c>
      <c r="H74" s="27">
        <v>428</v>
      </c>
      <c r="I74" s="22">
        <v>428</v>
      </c>
      <c r="J74" s="22">
        <f>Tabla1104107[[#This Row],[AVANCE_MAT]]-Tabla1104107[[#This Row],[PROYECCIÓN]]</f>
        <v>-6</v>
      </c>
      <c r="K74" s="28">
        <f>Tabla1104107[[#This Row],[AVANCE_MAT]]-Tabla1104107[[#This Row],[MATRÍCULA_12-03-2024]]</f>
        <v>-14</v>
      </c>
      <c r="L74" s="29">
        <f>Tabla1104107[[#This Row],[AVANCE_MAT]]/Tabla1104107[[#This Row],[PROYECCIÓN]]</f>
        <v>0.98617511520737322</v>
      </c>
      <c r="M74" s="22">
        <f>Tabla1104107[[#This Row],[AVANCE_MAT]]-Tabla1104107[[#This Row],[MATRÍCULA_24-10-2024]]</f>
        <v>0</v>
      </c>
    </row>
    <row r="75" spans="2:13" ht="15.75" x14ac:dyDescent="0.25">
      <c r="B75" s="24" t="s">
        <v>14</v>
      </c>
      <c r="C75" s="24" t="s">
        <v>15</v>
      </c>
      <c r="D75" s="25">
        <v>247245000184</v>
      </c>
      <c r="E75" s="24" t="s">
        <v>168</v>
      </c>
      <c r="F75" s="22">
        <v>310</v>
      </c>
      <c r="G75" s="26">
        <v>304</v>
      </c>
      <c r="H75" s="27">
        <v>304</v>
      </c>
      <c r="I75" s="22">
        <v>304</v>
      </c>
      <c r="J75" s="22">
        <f>Tabla1104107[[#This Row],[AVANCE_MAT]]-Tabla1104107[[#This Row],[PROYECCIÓN]]</f>
        <v>-6</v>
      </c>
      <c r="K75" s="28">
        <f>Tabla1104107[[#This Row],[AVANCE_MAT]]-Tabla1104107[[#This Row],[MATRÍCULA_12-03-2024]]</f>
        <v>0</v>
      </c>
      <c r="L75" s="29">
        <f>Tabla1104107[[#This Row],[AVANCE_MAT]]/Tabla1104107[[#This Row],[PROYECCIÓN]]</f>
        <v>0.98064516129032253</v>
      </c>
      <c r="M75" s="22">
        <f>Tabla1104107[[#This Row],[AVANCE_MAT]]-Tabla1104107[[#This Row],[MATRÍCULA_24-10-2024]]</f>
        <v>0</v>
      </c>
    </row>
    <row r="76" spans="2:13" ht="15.75" x14ac:dyDescent="0.25">
      <c r="B76" s="24" t="s">
        <v>14</v>
      </c>
      <c r="C76" s="24" t="s">
        <v>15</v>
      </c>
      <c r="D76" s="25">
        <v>247245000249</v>
      </c>
      <c r="E76" s="24" t="s">
        <v>131</v>
      </c>
      <c r="F76" s="22">
        <v>871</v>
      </c>
      <c r="G76" s="26">
        <v>854</v>
      </c>
      <c r="H76" s="27">
        <v>839</v>
      </c>
      <c r="I76" s="22">
        <v>839</v>
      </c>
      <c r="J76" s="22">
        <f>Tabla1104107[[#This Row],[AVANCE_MAT]]-Tabla1104107[[#This Row],[PROYECCIÓN]]</f>
        <v>-32</v>
      </c>
      <c r="K76" s="28">
        <f>Tabla1104107[[#This Row],[AVANCE_MAT]]-Tabla1104107[[#This Row],[MATRÍCULA_12-03-2024]]</f>
        <v>-15</v>
      </c>
      <c r="L76" s="29">
        <f>Tabla1104107[[#This Row],[AVANCE_MAT]]/Tabla1104107[[#This Row],[PROYECCIÓN]]</f>
        <v>0.96326061997703794</v>
      </c>
      <c r="M76" s="22">
        <f>Tabla1104107[[#This Row],[AVANCE_MAT]]-Tabla1104107[[#This Row],[MATRÍCULA_24-10-2024]]</f>
        <v>0</v>
      </c>
    </row>
    <row r="77" spans="2:13" ht="15.75" x14ac:dyDescent="0.25">
      <c r="B77" s="24" t="s">
        <v>14</v>
      </c>
      <c r="C77" s="24" t="s">
        <v>15</v>
      </c>
      <c r="D77" s="25">
        <v>247245000419</v>
      </c>
      <c r="E77" s="24" t="s">
        <v>41</v>
      </c>
      <c r="F77" s="22">
        <v>570</v>
      </c>
      <c r="G77" s="26">
        <v>524</v>
      </c>
      <c r="H77" s="27">
        <v>449</v>
      </c>
      <c r="I77" s="22">
        <v>449</v>
      </c>
      <c r="J77" s="22">
        <f>Tabla1104107[[#This Row],[AVANCE_MAT]]-Tabla1104107[[#This Row],[PROYECCIÓN]]</f>
        <v>-121</v>
      </c>
      <c r="K77" s="28">
        <f>Tabla1104107[[#This Row],[AVANCE_MAT]]-Tabla1104107[[#This Row],[MATRÍCULA_12-03-2024]]</f>
        <v>-75</v>
      </c>
      <c r="L77" s="29">
        <f>Tabla1104107[[#This Row],[AVANCE_MAT]]/Tabla1104107[[#This Row],[PROYECCIÓN]]</f>
        <v>0.78771929824561404</v>
      </c>
      <c r="M77" s="22">
        <f>Tabla1104107[[#This Row],[AVANCE_MAT]]-Tabla1104107[[#This Row],[MATRÍCULA_24-10-2024]]</f>
        <v>0</v>
      </c>
    </row>
    <row r="78" spans="2:13" ht="15.75" x14ac:dyDescent="0.25">
      <c r="B78" s="24" t="s">
        <v>14</v>
      </c>
      <c r="C78" s="24" t="s">
        <v>15</v>
      </c>
      <c r="D78" s="25">
        <v>247245000982</v>
      </c>
      <c r="E78" s="24" t="s">
        <v>157</v>
      </c>
      <c r="F78" s="22">
        <v>403</v>
      </c>
      <c r="G78" s="26">
        <v>400</v>
      </c>
      <c r="H78" s="27">
        <v>392</v>
      </c>
      <c r="I78" s="22">
        <v>392</v>
      </c>
      <c r="J78" s="22">
        <f>Tabla1104107[[#This Row],[AVANCE_MAT]]-Tabla1104107[[#This Row],[PROYECCIÓN]]</f>
        <v>-11</v>
      </c>
      <c r="K78" s="28">
        <f>Tabla1104107[[#This Row],[AVANCE_MAT]]-Tabla1104107[[#This Row],[MATRÍCULA_12-03-2024]]</f>
        <v>-8</v>
      </c>
      <c r="L78" s="29">
        <f>Tabla1104107[[#This Row],[AVANCE_MAT]]/Tabla1104107[[#This Row],[PROYECCIÓN]]</f>
        <v>0.97270471464019848</v>
      </c>
      <c r="M78" s="22">
        <f>Tabla1104107[[#This Row],[AVANCE_MAT]]-Tabla1104107[[#This Row],[MATRÍCULA_24-10-2024]]</f>
        <v>0</v>
      </c>
    </row>
    <row r="79" spans="2:13" ht="15.75" x14ac:dyDescent="0.25">
      <c r="B79" s="24" t="s">
        <v>14</v>
      </c>
      <c r="C79" s="24" t="s">
        <v>15</v>
      </c>
      <c r="D79" s="25">
        <v>247245001555</v>
      </c>
      <c r="E79" s="24" t="s">
        <v>104</v>
      </c>
      <c r="F79" s="22">
        <v>434</v>
      </c>
      <c r="G79" s="26">
        <v>428</v>
      </c>
      <c r="H79" s="27">
        <v>404</v>
      </c>
      <c r="I79" s="22">
        <v>404</v>
      </c>
      <c r="J79" s="22">
        <f>Tabla1104107[[#This Row],[AVANCE_MAT]]-Tabla1104107[[#This Row],[PROYECCIÓN]]</f>
        <v>-30</v>
      </c>
      <c r="K79" s="28">
        <f>Tabla1104107[[#This Row],[AVANCE_MAT]]-Tabla1104107[[#This Row],[MATRÍCULA_12-03-2024]]</f>
        <v>-24</v>
      </c>
      <c r="L79" s="29">
        <f>Tabla1104107[[#This Row],[AVANCE_MAT]]/Tabla1104107[[#This Row],[PROYECCIÓN]]</f>
        <v>0.93087557603686633</v>
      </c>
      <c r="M79" s="22">
        <f>Tabla1104107[[#This Row],[AVANCE_MAT]]-Tabla1104107[[#This Row],[MATRÍCULA_24-10-2024]]</f>
        <v>0</v>
      </c>
    </row>
    <row r="80" spans="2:13" ht="15.75" x14ac:dyDescent="0.25">
      <c r="B80" s="24" t="s">
        <v>14</v>
      </c>
      <c r="C80" s="24" t="s">
        <v>15</v>
      </c>
      <c r="D80" s="25">
        <v>247245001857</v>
      </c>
      <c r="E80" s="24" t="s">
        <v>16</v>
      </c>
      <c r="F80" s="22">
        <v>822</v>
      </c>
      <c r="G80" s="26">
        <v>830</v>
      </c>
      <c r="H80" s="27">
        <v>621</v>
      </c>
      <c r="I80" s="22">
        <v>624</v>
      </c>
      <c r="J80" s="22">
        <f>Tabla1104107[[#This Row],[AVANCE_MAT]]-Tabla1104107[[#This Row],[PROYECCIÓN]]</f>
        <v>-198</v>
      </c>
      <c r="K80" s="28">
        <f>Tabla1104107[[#This Row],[AVANCE_MAT]]-Tabla1104107[[#This Row],[MATRÍCULA_12-03-2024]]</f>
        <v>-206</v>
      </c>
      <c r="L80" s="29">
        <f>Tabla1104107[[#This Row],[AVANCE_MAT]]/Tabla1104107[[#This Row],[PROYECCIÓN]]</f>
        <v>0.75912408759124084</v>
      </c>
      <c r="M80" s="22">
        <f>Tabla1104107[[#This Row],[AVANCE_MAT]]-Tabla1104107[[#This Row],[MATRÍCULA_24-10-2024]]</f>
        <v>3</v>
      </c>
    </row>
    <row r="81" spans="2:13" ht="15.75" x14ac:dyDescent="0.25">
      <c r="B81" s="24" t="s">
        <v>14</v>
      </c>
      <c r="C81" s="24" t="s">
        <v>15</v>
      </c>
      <c r="D81" s="25">
        <v>247245001890</v>
      </c>
      <c r="E81" s="24" t="s">
        <v>100</v>
      </c>
      <c r="F81" s="22">
        <v>1197</v>
      </c>
      <c r="G81" s="26">
        <v>1250</v>
      </c>
      <c r="H81" s="27">
        <v>1225</v>
      </c>
      <c r="I81" s="22">
        <v>1224</v>
      </c>
      <c r="J81" s="22">
        <f>Tabla1104107[[#This Row],[AVANCE_MAT]]-Tabla1104107[[#This Row],[PROYECCIÓN]]</f>
        <v>27</v>
      </c>
      <c r="K81" s="28">
        <f>Tabla1104107[[#This Row],[AVANCE_MAT]]-Tabla1104107[[#This Row],[MATRÍCULA_12-03-2024]]</f>
        <v>-26</v>
      </c>
      <c r="L81" s="29">
        <f>Tabla1104107[[#This Row],[AVANCE_MAT]]/Tabla1104107[[#This Row],[PROYECCIÓN]]</f>
        <v>1.0225563909774436</v>
      </c>
      <c r="M81" s="22">
        <f>Tabla1104107[[#This Row],[AVANCE_MAT]]-Tabla1104107[[#This Row],[MATRÍCULA_24-10-2024]]</f>
        <v>-1</v>
      </c>
    </row>
    <row r="82" spans="2:13" ht="15.75" x14ac:dyDescent="0.25">
      <c r="B82" s="24" t="s">
        <v>14</v>
      </c>
      <c r="C82" s="24" t="s">
        <v>15</v>
      </c>
      <c r="D82" s="25">
        <v>247245001903</v>
      </c>
      <c r="E82" s="24" t="s">
        <v>99</v>
      </c>
      <c r="F82" s="22">
        <v>343</v>
      </c>
      <c r="G82" s="26">
        <v>325</v>
      </c>
      <c r="H82" s="27">
        <v>301</v>
      </c>
      <c r="I82" s="22">
        <v>300</v>
      </c>
      <c r="J82" s="22">
        <f>Tabla1104107[[#This Row],[AVANCE_MAT]]-Tabla1104107[[#This Row],[PROYECCIÓN]]</f>
        <v>-43</v>
      </c>
      <c r="K82" s="28">
        <f>Tabla1104107[[#This Row],[AVANCE_MAT]]-Tabla1104107[[#This Row],[MATRÍCULA_12-03-2024]]</f>
        <v>-25</v>
      </c>
      <c r="L82" s="29">
        <f>Tabla1104107[[#This Row],[AVANCE_MAT]]/Tabla1104107[[#This Row],[PROYECCIÓN]]</f>
        <v>0.87463556851311952</v>
      </c>
      <c r="M82" s="22">
        <f>Tabla1104107[[#This Row],[AVANCE_MAT]]-Tabla1104107[[#This Row],[MATRÍCULA_24-10-2024]]</f>
        <v>-1</v>
      </c>
    </row>
    <row r="83" spans="2:13" ht="15.75" x14ac:dyDescent="0.25">
      <c r="B83" s="24" t="s">
        <v>14</v>
      </c>
      <c r="C83" s="24" t="s">
        <v>15</v>
      </c>
      <c r="D83" s="25">
        <v>247245001997</v>
      </c>
      <c r="E83" s="24" t="s">
        <v>106</v>
      </c>
      <c r="F83" s="22">
        <v>516</v>
      </c>
      <c r="G83" s="26">
        <v>528</v>
      </c>
      <c r="H83" s="27">
        <v>508</v>
      </c>
      <c r="I83" s="22">
        <v>506</v>
      </c>
      <c r="J83" s="22">
        <f>Tabla1104107[[#This Row],[AVANCE_MAT]]-Tabla1104107[[#This Row],[PROYECCIÓN]]</f>
        <v>-10</v>
      </c>
      <c r="K83" s="28">
        <f>Tabla1104107[[#This Row],[AVANCE_MAT]]-Tabla1104107[[#This Row],[MATRÍCULA_12-03-2024]]</f>
        <v>-22</v>
      </c>
      <c r="L83" s="29">
        <f>Tabla1104107[[#This Row],[AVANCE_MAT]]/Tabla1104107[[#This Row],[PROYECCIÓN]]</f>
        <v>0.98062015503875966</v>
      </c>
      <c r="M83" s="22">
        <f>Tabla1104107[[#This Row],[AVANCE_MAT]]-Tabla1104107[[#This Row],[MATRÍCULA_24-10-2024]]</f>
        <v>-2</v>
      </c>
    </row>
    <row r="84" spans="2:13" ht="15.75" x14ac:dyDescent="0.25">
      <c r="B84" s="24" t="s">
        <v>14</v>
      </c>
      <c r="C84" s="24" t="s">
        <v>15</v>
      </c>
      <c r="D84" s="25">
        <v>247245002021</v>
      </c>
      <c r="E84" s="24" t="s">
        <v>174</v>
      </c>
      <c r="F84" s="22">
        <v>408</v>
      </c>
      <c r="G84" s="26">
        <v>408</v>
      </c>
      <c r="H84" s="27">
        <v>407</v>
      </c>
      <c r="I84" s="22">
        <v>407</v>
      </c>
      <c r="J84" s="22">
        <f>Tabla1104107[[#This Row],[AVANCE_MAT]]-Tabla1104107[[#This Row],[PROYECCIÓN]]</f>
        <v>-1</v>
      </c>
      <c r="K84" s="28">
        <f>Tabla1104107[[#This Row],[AVANCE_MAT]]-Tabla1104107[[#This Row],[MATRÍCULA_12-03-2024]]</f>
        <v>-1</v>
      </c>
      <c r="L84" s="29">
        <f>Tabla1104107[[#This Row],[AVANCE_MAT]]/Tabla1104107[[#This Row],[PROYECCIÓN]]</f>
        <v>0.99754901960784315</v>
      </c>
      <c r="M84" s="22">
        <f>Tabla1104107[[#This Row],[AVANCE_MAT]]-Tabla1104107[[#This Row],[MATRÍCULA_24-10-2024]]</f>
        <v>0</v>
      </c>
    </row>
    <row r="85" spans="2:13" ht="15.75" x14ac:dyDescent="0.25">
      <c r="B85" s="24" t="s">
        <v>18</v>
      </c>
      <c r="C85" s="24" t="s">
        <v>119</v>
      </c>
      <c r="D85" s="25">
        <v>247258000001</v>
      </c>
      <c r="E85" s="24" t="s">
        <v>177</v>
      </c>
      <c r="F85" s="22">
        <v>723</v>
      </c>
      <c r="G85" s="26">
        <v>689</v>
      </c>
      <c r="H85" s="27">
        <v>694</v>
      </c>
      <c r="I85" s="22">
        <v>694</v>
      </c>
      <c r="J85" s="22">
        <f>Tabla1104107[[#This Row],[AVANCE_MAT]]-Tabla1104107[[#This Row],[PROYECCIÓN]]</f>
        <v>-29</v>
      </c>
      <c r="K85" s="28">
        <f>Tabla1104107[[#This Row],[AVANCE_MAT]]-Tabla1104107[[#This Row],[MATRÍCULA_12-03-2024]]</f>
        <v>5</v>
      </c>
      <c r="L85" s="29">
        <f>Tabla1104107[[#This Row],[AVANCE_MAT]]/Tabla1104107[[#This Row],[PROYECCIÓN]]</f>
        <v>0.95988934993084374</v>
      </c>
      <c r="M85" s="22">
        <f>Tabla1104107[[#This Row],[AVANCE_MAT]]-Tabla1104107[[#This Row],[MATRÍCULA_24-10-2024]]</f>
        <v>0</v>
      </c>
    </row>
    <row r="86" spans="2:13" ht="15.75" x14ac:dyDescent="0.25">
      <c r="B86" s="24" t="s">
        <v>18</v>
      </c>
      <c r="C86" s="24" t="s">
        <v>119</v>
      </c>
      <c r="D86" s="25">
        <v>247258000159</v>
      </c>
      <c r="E86" s="24" t="s">
        <v>132</v>
      </c>
      <c r="F86" s="22">
        <v>596</v>
      </c>
      <c r="G86" s="26">
        <v>569</v>
      </c>
      <c r="H86" s="27">
        <v>557</v>
      </c>
      <c r="I86" s="22">
        <v>557</v>
      </c>
      <c r="J86" s="22">
        <f>Tabla1104107[[#This Row],[AVANCE_MAT]]-Tabla1104107[[#This Row],[PROYECCIÓN]]</f>
        <v>-39</v>
      </c>
      <c r="K86" s="28">
        <f>Tabla1104107[[#This Row],[AVANCE_MAT]]-Tabla1104107[[#This Row],[MATRÍCULA_12-03-2024]]</f>
        <v>-12</v>
      </c>
      <c r="L86" s="29">
        <f>Tabla1104107[[#This Row],[AVANCE_MAT]]/Tabla1104107[[#This Row],[PROYECCIÓN]]</f>
        <v>0.93456375838926176</v>
      </c>
      <c r="M86" s="22">
        <f>Tabla1104107[[#This Row],[AVANCE_MAT]]-Tabla1104107[[#This Row],[MATRÍCULA_24-10-2024]]</f>
        <v>0</v>
      </c>
    </row>
    <row r="87" spans="2:13" ht="15.75" x14ac:dyDescent="0.25">
      <c r="B87" s="24" t="s">
        <v>18</v>
      </c>
      <c r="C87" s="24" t="s">
        <v>119</v>
      </c>
      <c r="D87" s="25">
        <v>247258000370</v>
      </c>
      <c r="E87" s="24" t="s">
        <v>120</v>
      </c>
      <c r="F87" s="22">
        <v>1130</v>
      </c>
      <c r="G87" s="26">
        <v>1121</v>
      </c>
      <c r="H87" s="27">
        <v>1104</v>
      </c>
      <c r="I87" s="22">
        <v>1104</v>
      </c>
      <c r="J87" s="22">
        <f>Tabla1104107[[#This Row],[AVANCE_MAT]]-Tabla1104107[[#This Row],[PROYECCIÓN]]</f>
        <v>-26</v>
      </c>
      <c r="K87" s="28">
        <f>Tabla1104107[[#This Row],[AVANCE_MAT]]-Tabla1104107[[#This Row],[MATRÍCULA_12-03-2024]]</f>
        <v>-17</v>
      </c>
      <c r="L87" s="29">
        <f>Tabla1104107[[#This Row],[AVANCE_MAT]]/Tabla1104107[[#This Row],[PROYECCIÓN]]</f>
        <v>0.97699115044247786</v>
      </c>
      <c r="M87" s="22">
        <f>Tabla1104107[[#This Row],[AVANCE_MAT]]-Tabla1104107[[#This Row],[MATRÍCULA_24-10-2024]]</f>
        <v>0</v>
      </c>
    </row>
    <row r="88" spans="2:13" ht="15.75" x14ac:dyDescent="0.25">
      <c r="B88" s="24" t="s">
        <v>22</v>
      </c>
      <c r="C88" s="24" t="s">
        <v>62</v>
      </c>
      <c r="D88" s="25">
        <v>247268002052</v>
      </c>
      <c r="E88" s="24" t="s">
        <v>63</v>
      </c>
      <c r="F88" s="22">
        <v>1966</v>
      </c>
      <c r="G88" s="26">
        <v>1980</v>
      </c>
      <c r="H88" s="27">
        <v>1918</v>
      </c>
      <c r="I88" s="22">
        <v>1914</v>
      </c>
      <c r="J88" s="22">
        <f>Tabla1104107[[#This Row],[AVANCE_MAT]]-Tabla1104107[[#This Row],[PROYECCIÓN]]</f>
        <v>-52</v>
      </c>
      <c r="K88" s="28">
        <f>Tabla1104107[[#This Row],[AVANCE_MAT]]-Tabla1104107[[#This Row],[MATRÍCULA_12-03-2024]]</f>
        <v>-66</v>
      </c>
      <c r="L88" s="29">
        <f>Tabla1104107[[#This Row],[AVANCE_MAT]]/Tabla1104107[[#This Row],[PROYECCIÓN]]</f>
        <v>0.9735503560528993</v>
      </c>
      <c r="M88" s="22">
        <f>Tabla1104107[[#This Row],[AVANCE_MAT]]-Tabla1104107[[#This Row],[MATRÍCULA_24-10-2024]]</f>
        <v>-4</v>
      </c>
    </row>
    <row r="89" spans="2:13" ht="15.75" x14ac:dyDescent="0.25">
      <c r="B89" s="24" t="s">
        <v>22</v>
      </c>
      <c r="C89" s="24" t="s">
        <v>23</v>
      </c>
      <c r="D89" s="25">
        <v>247288000013</v>
      </c>
      <c r="E89" s="24" t="s">
        <v>192</v>
      </c>
      <c r="F89" s="22">
        <v>1110</v>
      </c>
      <c r="G89" s="26">
        <v>1005</v>
      </c>
      <c r="H89" s="27">
        <v>1012</v>
      </c>
      <c r="I89" s="22">
        <v>1011</v>
      </c>
      <c r="J89" s="22">
        <f>Tabla1104107[[#This Row],[AVANCE_MAT]]-Tabla1104107[[#This Row],[PROYECCIÓN]]</f>
        <v>-99</v>
      </c>
      <c r="K89" s="28">
        <f>Tabla1104107[[#This Row],[AVANCE_MAT]]-Tabla1104107[[#This Row],[MATRÍCULA_12-03-2024]]</f>
        <v>6</v>
      </c>
      <c r="L89" s="29">
        <f>Tabla1104107[[#This Row],[AVANCE_MAT]]/Tabla1104107[[#This Row],[PROYECCIÓN]]</f>
        <v>0.91081081081081083</v>
      </c>
      <c r="M89" s="22">
        <f>Tabla1104107[[#This Row],[AVANCE_MAT]]-Tabla1104107[[#This Row],[MATRÍCULA_24-10-2024]]</f>
        <v>-1</v>
      </c>
    </row>
    <row r="90" spans="2:13" ht="15.75" x14ac:dyDescent="0.25">
      <c r="B90" s="24" t="s">
        <v>22</v>
      </c>
      <c r="C90" s="24" t="s">
        <v>73</v>
      </c>
      <c r="D90" s="25">
        <v>247288000200</v>
      </c>
      <c r="E90" s="24" t="s">
        <v>96</v>
      </c>
      <c r="F90" s="22">
        <v>1528</v>
      </c>
      <c r="G90" s="26">
        <v>1480</v>
      </c>
      <c r="H90" s="27">
        <v>1431</v>
      </c>
      <c r="I90" s="22">
        <v>1429</v>
      </c>
      <c r="J90" s="22">
        <f>Tabla1104107[[#This Row],[AVANCE_MAT]]-Tabla1104107[[#This Row],[PROYECCIÓN]]</f>
        <v>-99</v>
      </c>
      <c r="K90" s="28">
        <f>Tabla1104107[[#This Row],[AVANCE_MAT]]-Tabla1104107[[#This Row],[MATRÍCULA_12-03-2024]]</f>
        <v>-51</v>
      </c>
      <c r="L90" s="29">
        <f>Tabla1104107[[#This Row],[AVANCE_MAT]]/Tabla1104107[[#This Row],[PROYECCIÓN]]</f>
        <v>0.93520942408376961</v>
      </c>
      <c r="M90" s="22">
        <f>Tabla1104107[[#This Row],[AVANCE_MAT]]-Tabla1104107[[#This Row],[MATRÍCULA_24-10-2024]]</f>
        <v>-2</v>
      </c>
    </row>
    <row r="91" spans="2:13" ht="15.75" x14ac:dyDescent="0.25">
      <c r="B91" s="24" t="s">
        <v>22</v>
      </c>
      <c r="C91" s="24" t="s">
        <v>73</v>
      </c>
      <c r="D91" s="25">
        <v>247288000595</v>
      </c>
      <c r="E91" s="24" t="s">
        <v>203</v>
      </c>
      <c r="F91" s="22">
        <v>1107</v>
      </c>
      <c r="G91" s="26">
        <v>1016</v>
      </c>
      <c r="H91" s="27">
        <v>1039</v>
      </c>
      <c r="I91" s="22">
        <v>1037</v>
      </c>
      <c r="J91" s="22">
        <f>Tabla1104107[[#This Row],[AVANCE_MAT]]-Tabla1104107[[#This Row],[PROYECCIÓN]]</f>
        <v>-70</v>
      </c>
      <c r="K91" s="28">
        <f>Tabla1104107[[#This Row],[AVANCE_MAT]]-Tabla1104107[[#This Row],[MATRÍCULA_12-03-2024]]</f>
        <v>21</v>
      </c>
      <c r="L91" s="29">
        <f>Tabla1104107[[#This Row],[AVANCE_MAT]]/Tabla1104107[[#This Row],[PROYECCIÓN]]</f>
        <v>0.93676603432700989</v>
      </c>
      <c r="M91" s="22">
        <f>Tabla1104107[[#This Row],[AVANCE_MAT]]-Tabla1104107[[#This Row],[MATRÍCULA_24-10-2024]]</f>
        <v>-2</v>
      </c>
    </row>
    <row r="92" spans="2:13" ht="15.75" x14ac:dyDescent="0.25">
      <c r="B92" s="24" t="s">
        <v>22</v>
      </c>
      <c r="C92" s="24" t="s">
        <v>73</v>
      </c>
      <c r="D92" s="25">
        <v>247288000641</v>
      </c>
      <c r="E92" s="24" t="s">
        <v>74</v>
      </c>
      <c r="F92" s="22">
        <v>1410</v>
      </c>
      <c r="G92" s="26">
        <v>1316</v>
      </c>
      <c r="H92" s="27">
        <v>1242</v>
      </c>
      <c r="I92" s="22">
        <v>1242</v>
      </c>
      <c r="J92" s="22">
        <f>Tabla1104107[[#This Row],[AVANCE_MAT]]-Tabla1104107[[#This Row],[PROYECCIÓN]]</f>
        <v>-168</v>
      </c>
      <c r="K92" s="28">
        <f>Tabla1104107[[#This Row],[AVANCE_MAT]]-Tabla1104107[[#This Row],[MATRÍCULA_12-03-2024]]</f>
        <v>-74</v>
      </c>
      <c r="L92" s="29">
        <f>Tabla1104107[[#This Row],[AVANCE_MAT]]/Tabla1104107[[#This Row],[PROYECCIÓN]]</f>
        <v>0.88085106382978728</v>
      </c>
      <c r="M92" s="22">
        <f>Tabla1104107[[#This Row],[AVANCE_MAT]]-Tabla1104107[[#This Row],[MATRÍCULA_24-10-2024]]</f>
        <v>0</v>
      </c>
    </row>
    <row r="93" spans="2:13" ht="15.75" x14ac:dyDescent="0.25">
      <c r="B93" s="24" t="s">
        <v>22</v>
      </c>
      <c r="C93" s="24" t="s">
        <v>23</v>
      </c>
      <c r="D93" s="25">
        <v>247288001168</v>
      </c>
      <c r="E93" s="24" t="s">
        <v>164</v>
      </c>
      <c r="F93" s="22">
        <v>968</v>
      </c>
      <c r="G93" s="26">
        <v>893</v>
      </c>
      <c r="H93" s="27">
        <v>893</v>
      </c>
      <c r="I93" s="22">
        <v>895</v>
      </c>
      <c r="J93" s="22">
        <f>Tabla1104107[[#This Row],[AVANCE_MAT]]-Tabla1104107[[#This Row],[PROYECCIÓN]]</f>
        <v>-73</v>
      </c>
      <c r="K93" s="28">
        <f>Tabla1104107[[#This Row],[AVANCE_MAT]]-Tabla1104107[[#This Row],[MATRÍCULA_12-03-2024]]</f>
        <v>2</v>
      </c>
      <c r="L93" s="29">
        <f>Tabla1104107[[#This Row],[AVANCE_MAT]]/Tabla1104107[[#This Row],[PROYECCIÓN]]</f>
        <v>0.92458677685950408</v>
      </c>
      <c r="M93" s="22">
        <f>Tabla1104107[[#This Row],[AVANCE_MAT]]-Tabla1104107[[#This Row],[MATRÍCULA_24-10-2024]]</f>
        <v>2</v>
      </c>
    </row>
    <row r="94" spans="2:13" ht="15.75" x14ac:dyDescent="0.25">
      <c r="B94" s="24" t="s">
        <v>22</v>
      </c>
      <c r="C94" s="24" t="s">
        <v>23</v>
      </c>
      <c r="D94" s="25">
        <v>247288010761</v>
      </c>
      <c r="E94" s="24" t="s">
        <v>205</v>
      </c>
      <c r="F94" s="22">
        <v>1173</v>
      </c>
      <c r="G94" s="26">
        <v>1184</v>
      </c>
      <c r="H94" s="27">
        <v>1221</v>
      </c>
      <c r="I94" s="22">
        <v>1221</v>
      </c>
      <c r="J94" s="22">
        <f>Tabla1104107[[#This Row],[AVANCE_MAT]]-Tabla1104107[[#This Row],[PROYECCIÓN]]</f>
        <v>48</v>
      </c>
      <c r="K94" s="28">
        <f>Tabla1104107[[#This Row],[AVANCE_MAT]]-Tabla1104107[[#This Row],[MATRÍCULA_12-03-2024]]</f>
        <v>37</v>
      </c>
      <c r="L94" s="29">
        <f>Tabla1104107[[#This Row],[AVANCE_MAT]]/Tabla1104107[[#This Row],[PROYECCIÓN]]</f>
        <v>1.040920716112532</v>
      </c>
      <c r="M94" s="22">
        <f>Tabla1104107[[#This Row],[AVANCE_MAT]]-Tabla1104107[[#This Row],[MATRÍCULA_24-10-2024]]</f>
        <v>0</v>
      </c>
    </row>
    <row r="95" spans="2:13" ht="15.75" x14ac:dyDescent="0.25">
      <c r="B95" s="24" t="s">
        <v>14</v>
      </c>
      <c r="C95" s="24" t="s">
        <v>108</v>
      </c>
      <c r="D95" s="25">
        <v>247318000111</v>
      </c>
      <c r="E95" s="24" t="s">
        <v>114</v>
      </c>
      <c r="F95" s="22">
        <v>476</v>
      </c>
      <c r="G95" s="26">
        <v>468</v>
      </c>
      <c r="H95" s="27">
        <v>447</v>
      </c>
      <c r="I95" s="22">
        <v>447</v>
      </c>
      <c r="J95" s="22">
        <f>Tabla1104107[[#This Row],[AVANCE_MAT]]-Tabla1104107[[#This Row],[PROYECCIÓN]]</f>
        <v>-29</v>
      </c>
      <c r="K95" s="28">
        <f>Tabla1104107[[#This Row],[AVANCE_MAT]]-Tabla1104107[[#This Row],[MATRÍCULA_12-03-2024]]</f>
        <v>-21</v>
      </c>
      <c r="L95" s="29">
        <f>Tabla1104107[[#This Row],[AVANCE_MAT]]/Tabla1104107[[#This Row],[PROYECCIÓN]]</f>
        <v>0.93907563025210083</v>
      </c>
      <c r="M95" s="22">
        <f>Tabla1104107[[#This Row],[AVANCE_MAT]]-Tabla1104107[[#This Row],[MATRÍCULA_24-10-2024]]</f>
        <v>0</v>
      </c>
    </row>
    <row r="96" spans="2:13" ht="15.75" x14ac:dyDescent="0.25">
      <c r="B96" s="24" t="s">
        <v>14</v>
      </c>
      <c r="C96" s="24" t="s">
        <v>108</v>
      </c>
      <c r="D96" s="25">
        <v>247318000188</v>
      </c>
      <c r="E96" s="24" t="s">
        <v>162</v>
      </c>
      <c r="F96" s="22">
        <v>452</v>
      </c>
      <c r="G96" s="26">
        <v>414</v>
      </c>
      <c r="H96" s="27">
        <v>409</v>
      </c>
      <c r="I96" s="22">
        <v>408</v>
      </c>
      <c r="J96" s="22">
        <f>Tabla1104107[[#This Row],[AVANCE_MAT]]-Tabla1104107[[#This Row],[PROYECCIÓN]]</f>
        <v>-44</v>
      </c>
      <c r="K96" s="28">
        <f>Tabla1104107[[#This Row],[AVANCE_MAT]]-Tabla1104107[[#This Row],[MATRÍCULA_12-03-2024]]</f>
        <v>-6</v>
      </c>
      <c r="L96" s="29">
        <f>Tabla1104107[[#This Row],[AVANCE_MAT]]/Tabla1104107[[#This Row],[PROYECCIÓN]]</f>
        <v>0.90265486725663713</v>
      </c>
      <c r="M96" s="22">
        <f>Tabla1104107[[#This Row],[AVANCE_MAT]]-Tabla1104107[[#This Row],[MATRÍCULA_24-10-2024]]</f>
        <v>-1</v>
      </c>
    </row>
    <row r="97" spans="2:13" ht="15.75" x14ac:dyDescent="0.25">
      <c r="B97" s="24" t="s">
        <v>14</v>
      </c>
      <c r="C97" s="24" t="s">
        <v>108</v>
      </c>
      <c r="D97" s="25">
        <v>247318000234</v>
      </c>
      <c r="E97" s="24" t="s">
        <v>137</v>
      </c>
      <c r="F97" s="22">
        <v>816</v>
      </c>
      <c r="G97" s="26">
        <v>804</v>
      </c>
      <c r="H97" s="27">
        <v>796</v>
      </c>
      <c r="I97" s="22">
        <v>796</v>
      </c>
      <c r="J97" s="22">
        <f>Tabla1104107[[#This Row],[AVANCE_MAT]]-Tabla1104107[[#This Row],[PROYECCIÓN]]</f>
        <v>-20</v>
      </c>
      <c r="K97" s="28">
        <f>Tabla1104107[[#This Row],[AVANCE_MAT]]-Tabla1104107[[#This Row],[MATRÍCULA_12-03-2024]]</f>
        <v>-8</v>
      </c>
      <c r="L97" s="29">
        <f>Tabla1104107[[#This Row],[AVANCE_MAT]]/Tabla1104107[[#This Row],[PROYECCIÓN]]</f>
        <v>0.97549019607843135</v>
      </c>
      <c r="M97" s="22">
        <f>Tabla1104107[[#This Row],[AVANCE_MAT]]-Tabla1104107[[#This Row],[MATRÍCULA_24-10-2024]]</f>
        <v>0</v>
      </c>
    </row>
    <row r="98" spans="2:13" ht="15.75" x14ac:dyDescent="0.25">
      <c r="B98" s="24" t="s">
        <v>14</v>
      </c>
      <c r="C98" s="24" t="s">
        <v>108</v>
      </c>
      <c r="D98" s="25">
        <v>247318000528</v>
      </c>
      <c r="E98" s="24" t="s">
        <v>194</v>
      </c>
      <c r="F98" s="22">
        <v>441</v>
      </c>
      <c r="G98" s="26">
        <v>437</v>
      </c>
      <c r="H98" s="27">
        <v>436</v>
      </c>
      <c r="I98" s="22">
        <v>436</v>
      </c>
      <c r="J98" s="22">
        <f>Tabla1104107[[#This Row],[AVANCE_MAT]]-Tabla1104107[[#This Row],[PROYECCIÓN]]</f>
        <v>-5</v>
      </c>
      <c r="K98" s="28">
        <f>Tabla1104107[[#This Row],[AVANCE_MAT]]-Tabla1104107[[#This Row],[MATRÍCULA_12-03-2024]]</f>
        <v>-1</v>
      </c>
      <c r="L98" s="29">
        <f>Tabla1104107[[#This Row],[AVANCE_MAT]]/Tabla1104107[[#This Row],[PROYECCIÓN]]</f>
        <v>0.9886621315192744</v>
      </c>
      <c r="M98" s="22">
        <f>Tabla1104107[[#This Row],[AVANCE_MAT]]-Tabla1104107[[#This Row],[MATRÍCULA_24-10-2024]]</f>
        <v>0</v>
      </c>
    </row>
    <row r="99" spans="2:13" ht="15.75" x14ac:dyDescent="0.25">
      <c r="B99" s="24" t="s">
        <v>14</v>
      </c>
      <c r="C99" s="24" t="s">
        <v>108</v>
      </c>
      <c r="D99" s="25">
        <v>247318000561</v>
      </c>
      <c r="E99" s="24" t="s">
        <v>188</v>
      </c>
      <c r="F99" s="22">
        <v>436</v>
      </c>
      <c r="G99" s="26">
        <v>365</v>
      </c>
      <c r="H99" s="27">
        <v>370</v>
      </c>
      <c r="I99" s="22">
        <v>370</v>
      </c>
      <c r="J99" s="22">
        <f>Tabla1104107[[#This Row],[AVANCE_MAT]]-Tabla1104107[[#This Row],[PROYECCIÓN]]</f>
        <v>-66</v>
      </c>
      <c r="K99" s="28">
        <f>Tabla1104107[[#This Row],[AVANCE_MAT]]-Tabla1104107[[#This Row],[MATRÍCULA_12-03-2024]]</f>
        <v>5</v>
      </c>
      <c r="L99" s="29">
        <f>Tabla1104107[[#This Row],[AVANCE_MAT]]/Tabla1104107[[#This Row],[PROYECCIÓN]]</f>
        <v>0.84862385321100919</v>
      </c>
      <c r="M99" s="22">
        <f>Tabla1104107[[#This Row],[AVANCE_MAT]]-Tabla1104107[[#This Row],[MATRÍCULA_24-10-2024]]</f>
        <v>0</v>
      </c>
    </row>
    <row r="100" spans="2:13" ht="15.75" x14ac:dyDescent="0.25">
      <c r="B100" s="24" t="s">
        <v>14</v>
      </c>
      <c r="C100" s="24" t="s">
        <v>108</v>
      </c>
      <c r="D100" s="25">
        <v>247318000790</v>
      </c>
      <c r="E100" s="24" t="s">
        <v>149</v>
      </c>
      <c r="F100" s="22">
        <v>936</v>
      </c>
      <c r="G100" s="26">
        <v>924</v>
      </c>
      <c r="H100" s="27">
        <v>919</v>
      </c>
      <c r="I100" s="22">
        <v>919</v>
      </c>
      <c r="J100" s="22">
        <f>Tabla1104107[[#This Row],[AVANCE_MAT]]-Tabla1104107[[#This Row],[PROYECCIÓN]]</f>
        <v>-17</v>
      </c>
      <c r="K100" s="28">
        <f>Tabla1104107[[#This Row],[AVANCE_MAT]]-Tabla1104107[[#This Row],[MATRÍCULA_12-03-2024]]</f>
        <v>-5</v>
      </c>
      <c r="L100" s="29">
        <f>Tabla1104107[[#This Row],[AVANCE_MAT]]/Tabla1104107[[#This Row],[PROYECCIÓN]]</f>
        <v>0.98183760683760679</v>
      </c>
      <c r="M100" s="22">
        <f>Tabla1104107[[#This Row],[AVANCE_MAT]]-Tabla1104107[[#This Row],[MATRÍCULA_24-10-2024]]</f>
        <v>0</v>
      </c>
    </row>
    <row r="101" spans="2:13" ht="15.75" x14ac:dyDescent="0.25">
      <c r="B101" s="24" t="s">
        <v>42</v>
      </c>
      <c r="C101" s="24" t="s">
        <v>67</v>
      </c>
      <c r="D101" s="25">
        <v>247460000249</v>
      </c>
      <c r="E101" s="24" t="s">
        <v>182</v>
      </c>
      <c r="F101" s="22">
        <v>1764</v>
      </c>
      <c r="G101" s="26">
        <v>1767</v>
      </c>
      <c r="H101" s="27">
        <v>1774</v>
      </c>
      <c r="I101" s="22">
        <v>1776</v>
      </c>
      <c r="J101" s="22">
        <f>Tabla1104107[[#This Row],[AVANCE_MAT]]-Tabla1104107[[#This Row],[PROYECCIÓN]]</f>
        <v>12</v>
      </c>
      <c r="K101" s="28">
        <f>Tabla1104107[[#This Row],[AVANCE_MAT]]-Tabla1104107[[#This Row],[MATRÍCULA_12-03-2024]]</f>
        <v>9</v>
      </c>
      <c r="L101" s="29">
        <f>Tabla1104107[[#This Row],[AVANCE_MAT]]/Tabla1104107[[#This Row],[PROYECCIÓN]]</f>
        <v>1.0068027210884354</v>
      </c>
      <c r="M101" s="22">
        <f>Tabla1104107[[#This Row],[AVANCE_MAT]]-Tabla1104107[[#This Row],[MATRÍCULA_24-10-2024]]</f>
        <v>2</v>
      </c>
    </row>
    <row r="102" spans="2:13" ht="15.75" x14ac:dyDescent="0.25">
      <c r="B102" s="24" t="s">
        <v>18</v>
      </c>
      <c r="C102" s="24" t="s">
        <v>121</v>
      </c>
      <c r="D102" s="25">
        <v>247541000131</v>
      </c>
      <c r="E102" s="24" t="s">
        <v>145</v>
      </c>
      <c r="F102" s="22">
        <v>300</v>
      </c>
      <c r="G102" s="26">
        <v>280</v>
      </c>
      <c r="H102" s="27">
        <v>273</v>
      </c>
      <c r="I102" s="22">
        <v>273</v>
      </c>
      <c r="J102" s="22">
        <f>Tabla1104107[[#This Row],[AVANCE_MAT]]-Tabla1104107[[#This Row],[PROYECCIÓN]]</f>
        <v>-27</v>
      </c>
      <c r="K102" s="28">
        <f>Tabla1104107[[#This Row],[AVANCE_MAT]]-Tabla1104107[[#This Row],[MATRÍCULA_12-03-2024]]</f>
        <v>-7</v>
      </c>
      <c r="L102" s="29">
        <f>Tabla1104107[[#This Row],[AVANCE_MAT]]/Tabla1104107[[#This Row],[PROYECCIÓN]]</f>
        <v>0.91</v>
      </c>
      <c r="M102" s="22">
        <f>Tabla1104107[[#This Row],[AVANCE_MAT]]-Tabla1104107[[#This Row],[MATRÍCULA_24-10-2024]]</f>
        <v>0</v>
      </c>
    </row>
    <row r="103" spans="2:13" ht="15.75" x14ac:dyDescent="0.25">
      <c r="B103" s="24" t="s">
        <v>18</v>
      </c>
      <c r="C103" s="24" t="s">
        <v>151</v>
      </c>
      <c r="D103" s="25">
        <v>247541000190</v>
      </c>
      <c r="E103" s="24" t="s">
        <v>152</v>
      </c>
      <c r="F103" s="22">
        <v>350</v>
      </c>
      <c r="G103" s="26">
        <v>328</v>
      </c>
      <c r="H103" s="27">
        <v>302</v>
      </c>
      <c r="I103" s="22">
        <v>304</v>
      </c>
      <c r="J103" s="22">
        <f>Tabla1104107[[#This Row],[AVANCE_MAT]]-Tabla1104107[[#This Row],[PROYECCIÓN]]</f>
        <v>-46</v>
      </c>
      <c r="K103" s="28">
        <f>Tabla1104107[[#This Row],[AVANCE_MAT]]-Tabla1104107[[#This Row],[MATRÍCULA_12-03-2024]]</f>
        <v>-24</v>
      </c>
      <c r="L103" s="29">
        <f>Tabla1104107[[#This Row],[AVANCE_MAT]]/Tabla1104107[[#This Row],[PROYECCIÓN]]</f>
        <v>0.86857142857142855</v>
      </c>
      <c r="M103" s="22">
        <f>Tabla1104107[[#This Row],[AVANCE_MAT]]-Tabla1104107[[#This Row],[MATRÍCULA_24-10-2024]]</f>
        <v>2</v>
      </c>
    </row>
    <row r="104" spans="2:13" ht="15.75" x14ac:dyDescent="0.25">
      <c r="B104" s="24" t="s">
        <v>18</v>
      </c>
      <c r="C104" s="24" t="s">
        <v>121</v>
      </c>
      <c r="D104" s="25">
        <v>247541000271</v>
      </c>
      <c r="E104" s="24" t="s">
        <v>122</v>
      </c>
      <c r="F104" s="22">
        <v>1305</v>
      </c>
      <c r="G104" s="26">
        <v>1266</v>
      </c>
      <c r="H104" s="27">
        <v>1251</v>
      </c>
      <c r="I104" s="22">
        <v>1251</v>
      </c>
      <c r="J104" s="22">
        <f>Tabla1104107[[#This Row],[AVANCE_MAT]]-Tabla1104107[[#This Row],[PROYECCIÓN]]</f>
        <v>-54</v>
      </c>
      <c r="K104" s="28">
        <f>Tabla1104107[[#This Row],[AVANCE_MAT]]-Tabla1104107[[#This Row],[MATRÍCULA_12-03-2024]]</f>
        <v>-15</v>
      </c>
      <c r="L104" s="29">
        <f>Tabla1104107[[#This Row],[AVANCE_MAT]]/Tabla1104107[[#This Row],[PROYECCIÓN]]</f>
        <v>0.95862068965517244</v>
      </c>
      <c r="M104" s="22">
        <f>Tabla1104107[[#This Row],[AVANCE_MAT]]-Tabla1104107[[#This Row],[MATRÍCULA_24-10-2024]]</f>
        <v>0</v>
      </c>
    </row>
    <row r="105" spans="2:13" ht="15.75" x14ac:dyDescent="0.25">
      <c r="B105" s="24" t="s">
        <v>18</v>
      </c>
      <c r="C105" s="24" t="s">
        <v>151</v>
      </c>
      <c r="D105" s="25">
        <v>247541000343</v>
      </c>
      <c r="E105" s="24" t="s">
        <v>163</v>
      </c>
      <c r="F105" s="22">
        <v>527</v>
      </c>
      <c r="G105" s="26">
        <v>450</v>
      </c>
      <c r="H105" s="27">
        <v>449</v>
      </c>
      <c r="I105" s="22">
        <v>449</v>
      </c>
      <c r="J105" s="22">
        <f>Tabla1104107[[#This Row],[AVANCE_MAT]]-Tabla1104107[[#This Row],[PROYECCIÓN]]</f>
        <v>-78</v>
      </c>
      <c r="K105" s="28">
        <f>Tabla1104107[[#This Row],[AVANCE_MAT]]-Tabla1104107[[#This Row],[MATRÍCULA_12-03-2024]]</f>
        <v>-1</v>
      </c>
      <c r="L105" s="29">
        <f>Tabla1104107[[#This Row],[AVANCE_MAT]]/Tabla1104107[[#This Row],[PROYECCIÓN]]</f>
        <v>0.85199240986717273</v>
      </c>
      <c r="M105" s="22">
        <f>Tabla1104107[[#This Row],[AVANCE_MAT]]-Tabla1104107[[#This Row],[MATRÍCULA_24-10-2024]]</f>
        <v>0</v>
      </c>
    </row>
    <row r="106" spans="2:13" ht="15.75" x14ac:dyDescent="0.25">
      <c r="B106" s="24" t="s">
        <v>18</v>
      </c>
      <c r="C106" s="24" t="s">
        <v>151</v>
      </c>
      <c r="D106" s="25">
        <v>247541000360</v>
      </c>
      <c r="E106" s="24" t="s">
        <v>178</v>
      </c>
      <c r="F106" s="22">
        <v>586</v>
      </c>
      <c r="G106" s="26">
        <v>585</v>
      </c>
      <c r="H106" s="27">
        <v>594</v>
      </c>
      <c r="I106" s="22">
        <v>595</v>
      </c>
      <c r="J106" s="22">
        <f>Tabla1104107[[#This Row],[AVANCE_MAT]]-Tabla1104107[[#This Row],[PROYECCIÓN]]</f>
        <v>9</v>
      </c>
      <c r="K106" s="28">
        <f>Tabla1104107[[#This Row],[AVANCE_MAT]]-Tabla1104107[[#This Row],[MATRÍCULA_12-03-2024]]</f>
        <v>10</v>
      </c>
      <c r="L106" s="29">
        <f>Tabla1104107[[#This Row],[AVANCE_MAT]]/Tabla1104107[[#This Row],[PROYECCIÓN]]</f>
        <v>1.0153583617747439</v>
      </c>
      <c r="M106" s="22">
        <f>Tabla1104107[[#This Row],[AVANCE_MAT]]-Tabla1104107[[#This Row],[MATRÍCULA_24-10-2024]]</f>
        <v>1</v>
      </c>
    </row>
    <row r="107" spans="2:13" ht="15.75" x14ac:dyDescent="0.25">
      <c r="B107" s="24" t="s">
        <v>18</v>
      </c>
      <c r="C107" s="24" t="s">
        <v>69</v>
      </c>
      <c r="D107" s="25">
        <v>247541000408</v>
      </c>
      <c r="E107" s="24" t="s">
        <v>98</v>
      </c>
      <c r="F107" s="22">
        <v>394</v>
      </c>
      <c r="G107" s="26">
        <v>368</v>
      </c>
      <c r="H107" s="27">
        <v>344</v>
      </c>
      <c r="I107" s="22">
        <v>344</v>
      </c>
      <c r="J107" s="22">
        <f>Tabla1104107[[#This Row],[AVANCE_MAT]]-Tabla1104107[[#This Row],[PROYECCIÓN]]</f>
        <v>-50</v>
      </c>
      <c r="K107" s="28">
        <f>Tabla1104107[[#This Row],[AVANCE_MAT]]-Tabla1104107[[#This Row],[MATRÍCULA_12-03-2024]]</f>
        <v>-24</v>
      </c>
      <c r="L107" s="29">
        <f>Tabla1104107[[#This Row],[AVANCE_MAT]]/Tabla1104107[[#This Row],[PROYECCIÓN]]</f>
        <v>0.87309644670050757</v>
      </c>
      <c r="M107" s="22">
        <f>Tabla1104107[[#This Row],[AVANCE_MAT]]-Tabla1104107[[#This Row],[MATRÍCULA_24-10-2024]]</f>
        <v>0</v>
      </c>
    </row>
    <row r="108" spans="2:13" ht="15.75" x14ac:dyDescent="0.25">
      <c r="B108" s="24" t="s">
        <v>18</v>
      </c>
      <c r="C108" s="24" t="s">
        <v>151</v>
      </c>
      <c r="D108" s="25">
        <v>247541000475</v>
      </c>
      <c r="E108" s="24" t="s">
        <v>187</v>
      </c>
      <c r="F108" s="22">
        <v>584</v>
      </c>
      <c r="G108" s="26">
        <v>569</v>
      </c>
      <c r="H108" s="27">
        <v>575</v>
      </c>
      <c r="I108" s="22">
        <v>574</v>
      </c>
      <c r="J108" s="22">
        <f>Tabla1104107[[#This Row],[AVANCE_MAT]]-Tabla1104107[[#This Row],[PROYECCIÓN]]</f>
        <v>-10</v>
      </c>
      <c r="K108" s="28">
        <f>Tabla1104107[[#This Row],[AVANCE_MAT]]-Tabla1104107[[#This Row],[MATRÍCULA_12-03-2024]]</f>
        <v>5</v>
      </c>
      <c r="L108" s="29">
        <f>Tabla1104107[[#This Row],[AVANCE_MAT]]/Tabla1104107[[#This Row],[PROYECCIÓN]]</f>
        <v>0.98287671232876717</v>
      </c>
      <c r="M108" s="22">
        <f>Tabla1104107[[#This Row],[AVANCE_MAT]]-Tabla1104107[[#This Row],[MATRÍCULA_24-10-2024]]</f>
        <v>-1</v>
      </c>
    </row>
    <row r="109" spans="2:13" ht="15.75" x14ac:dyDescent="0.25">
      <c r="B109" s="24" t="s">
        <v>14</v>
      </c>
      <c r="C109" s="24" t="s">
        <v>39</v>
      </c>
      <c r="D109" s="25">
        <v>247545000071</v>
      </c>
      <c r="E109" s="24" t="s">
        <v>90</v>
      </c>
      <c r="F109" s="22">
        <v>712</v>
      </c>
      <c r="G109" s="26">
        <v>694</v>
      </c>
      <c r="H109" s="27">
        <v>666</v>
      </c>
      <c r="I109" s="22">
        <v>666</v>
      </c>
      <c r="J109" s="22">
        <f>Tabla1104107[[#This Row],[AVANCE_MAT]]-Tabla1104107[[#This Row],[PROYECCIÓN]]</f>
        <v>-46</v>
      </c>
      <c r="K109" s="28">
        <f>Tabla1104107[[#This Row],[AVANCE_MAT]]-Tabla1104107[[#This Row],[MATRÍCULA_12-03-2024]]</f>
        <v>-28</v>
      </c>
      <c r="L109" s="29">
        <f>Tabla1104107[[#This Row],[AVANCE_MAT]]/Tabla1104107[[#This Row],[PROYECCIÓN]]</f>
        <v>0.9353932584269663</v>
      </c>
      <c r="M109" s="22">
        <f>Tabla1104107[[#This Row],[AVANCE_MAT]]-Tabla1104107[[#This Row],[MATRÍCULA_24-10-2024]]</f>
        <v>0</v>
      </c>
    </row>
    <row r="110" spans="2:13" ht="15.75" x14ac:dyDescent="0.25">
      <c r="B110" s="24" t="s">
        <v>14</v>
      </c>
      <c r="C110" s="24" t="s">
        <v>39</v>
      </c>
      <c r="D110" s="25">
        <v>247545001701</v>
      </c>
      <c r="E110" s="24" t="s">
        <v>160</v>
      </c>
      <c r="F110" s="22">
        <v>543</v>
      </c>
      <c r="G110" s="26">
        <v>418</v>
      </c>
      <c r="H110" s="27">
        <v>410</v>
      </c>
      <c r="I110" s="22">
        <v>410</v>
      </c>
      <c r="J110" s="22">
        <f>Tabla1104107[[#This Row],[AVANCE_MAT]]-Tabla1104107[[#This Row],[PROYECCIÓN]]</f>
        <v>-133</v>
      </c>
      <c r="K110" s="28">
        <f>Tabla1104107[[#This Row],[AVANCE_MAT]]-Tabla1104107[[#This Row],[MATRÍCULA_12-03-2024]]</f>
        <v>-8</v>
      </c>
      <c r="L110" s="29">
        <f>Tabla1104107[[#This Row],[AVANCE_MAT]]/Tabla1104107[[#This Row],[PROYECCIÓN]]</f>
        <v>0.75506445672191524</v>
      </c>
      <c r="M110" s="22">
        <f>Tabla1104107[[#This Row],[AVANCE_MAT]]-Tabla1104107[[#This Row],[MATRÍCULA_24-10-2024]]</f>
        <v>0</v>
      </c>
    </row>
    <row r="111" spans="2:13" ht="15.75" x14ac:dyDescent="0.25">
      <c r="B111" s="24" t="s">
        <v>42</v>
      </c>
      <c r="C111" s="24" t="s">
        <v>43</v>
      </c>
      <c r="D111" s="25">
        <v>247551000317</v>
      </c>
      <c r="E111" s="24" t="s">
        <v>123</v>
      </c>
      <c r="F111" s="22">
        <v>195</v>
      </c>
      <c r="G111" s="26">
        <v>195</v>
      </c>
      <c r="H111" s="27">
        <v>176</v>
      </c>
      <c r="I111" s="22">
        <v>176</v>
      </c>
      <c r="J111" s="22">
        <f>Tabla1104107[[#This Row],[AVANCE_MAT]]-Tabla1104107[[#This Row],[PROYECCIÓN]]</f>
        <v>-19</v>
      </c>
      <c r="K111" s="28">
        <f>Tabla1104107[[#This Row],[AVANCE_MAT]]-Tabla1104107[[#This Row],[MATRÍCULA_12-03-2024]]</f>
        <v>-19</v>
      </c>
      <c r="L111" s="29">
        <f>Tabla1104107[[#This Row],[AVANCE_MAT]]/Tabla1104107[[#This Row],[PROYECCIÓN]]</f>
        <v>0.90256410256410258</v>
      </c>
      <c r="M111" s="22">
        <f>Tabla1104107[[#This Row],[AVANCE_MAT]]-Tabla1104107[[#This Row],[MATRÍCULA_24-10-2024]]</f>
        <v>0</v>
      </c>
    </row>
    <row r="112" spans="2:13" ht="15.75" x14ac:dyDescent="0.25">
      <c r="B112" s="24" t="s">
        <v>18</v>
      </c>
      <c r="C112" s="24" t="s">
        <v>29</v>
      </c>
      <c r="D112" s="25">
        <v>247551000392</v>
      </c>
      <c r="E112" s="24" t="s">
        <v>79</v>
      </c>
      <c r="F112" s="22">
        <v>1401</v>
      </c>
      <c r="G112" s="26">
        <v>1390</v>
      </c>
      <c r="H112" s="27">
        <v>1347</v>
      </c>
      <c r="I112" s="22">
        <v>1329</v>
      </c>
      <c r="J112" s="22">
        <f>Tabla1104107[[#This Row],[AVANCE_MAT]]-Tabla1104107[[#This Row],[PROYECCIÓN]]</f>
        <v>-72</v>
      </c>
      <c r="K112" s="28">
        <f>Tabla1104107[[#This Row],[AVANCE_MAT]]-Tabla1104107[[#This Row],[MATRÍCULA_12-03-2024]]</f>
        <v>-61</v>
      </c>
      <c r="L112" s="29">
        <f>Tabla1104107[[#This Row],[AVANCE_MAT]]/Tabla1104107[[#This Row],[PROYECCIÓN]]</f>
        <v>0.94860813704496783</v>
      </c>
      <c r="M112" s="22">
        <f>Tabla1104107[[#This Row],[AVANCE_MAT]]-Tabla1104107[[#This Row],[MATRÍCULA_24-10-2024]]</f>
        <v>-18</v>
      </c>
    </row>
    <row r="113" spans="2:13" ht="15.75" x14ac:dyDescent="0.25">
      <c r="B113" s="24" t="s">
        <v>18</v>
      </c>
      <c r="C113" s="24" t="s">
        <v>29</v>
      </c>
      <c r="D113" s="25">
        <v>247551001003</v>
      </c>
      <c r="E113" s="24" t="s">
        <v>147</v>
      </c>
      <c r="F113" s="22">
        <v>1193</v>
      </c>
      <c r="G113" s="26">
        <v>1145</v>
      </c>
      <c r="H113" s="27">
        <v>1112</v>
      </c>
      <c r="I113" s="22">
        <v>1094</v>
      </c>
      <c r="J113" s="22">
        <f>Tabla1104107[[#This Row],[AVANCE_MAT]]-Tabla1104107[[#This Row],[PROYECCIÓN]]</f>
        <v>-99</v>
      </c>
      <c r="K113" s="28">
        <f>Tabla1104107[[#This Row],[AVANCE_MAT]]-Tabla1104107[[#This Row],[MATRÍCULA_12-03-2024]]</f>
        <v>-51</v>
      </c>
      <c r="L113" s="29">
        <f>Tabla1104107[[#This Row],[AVANCE_MAT]]/Tabla1104107[[#This Row],[PROYECCIÓN]]</f>
        <v>0.91701592623637884</v>
      </c>
      <c r="M113" s="22">
        <f>Tabla1104107[[#This Row],[AVANCE_MAT]]-Tabla1104107[[#This Row],[MATRÍCULA_24-10-2024]]</f>
        <v>-18</v>
      </c>
    </row>
    <row r="114" spans="2:13" ht="15.75" x14ac:dyDescent="0.25">
      <c r="B114" s="24" t="s">
        <v>42</v>
      </c>
      <c r="C114" s="24" t="s">
        <v>43</v>
      </c>
      <c r="D114" s="25">
        <v>247551001071</v>
      </c>
      <c r="E114" s="24" t="s">
        <v>44</v>
      </c>
      <c r="F114" s="22">
        <v>1543</v>
      </c>
      <c r="G114" s="26">
        <v>1592</v>
      </c>
      <c r="H114" s="27">
        <v>1519</v>
      </c>
      <c r="I114" s="22">
        <v>1523</v>
      </c>
      <c r="J114" s="22">
        <f>Tabla1104107[[#This Row],[AVANCE_MAT]]-Tabla1104107[[#This Row],[PROYECCIÓN]]</f>
        <v>-20</v>
      </c>
      <c r="K114" s="28">
        <f>Tabla1104107[[#This Row],[AVANCE_MAT]]-Tabla1104107[[#This Row],[MATRÍCULA_12-03-2024]]</f>
        <v>-69</v>
      </c>
      <c r="L114" s="29">
        <f>Tabla1104107[[#This Row],[AVANCE_MAT]]/Tabla1104107[[#This Row],[PROYECCIÓN]]</f>
        <v>0.98703823720025918</v>
      </c>
      <c r="M114" s="22">
        <f>Tabla1104107[[#This Row],[AVANCE_MAT]]-Tabla1104107[[#This Row],[MATRÍCULA_24-10-2024]]</f>
        <v>4</v>
      </c>
    </row>
    <row r="115" spans="2:13" ht="15.75" x14ac:dyDescent="0.25">
      <c r="B115" s="24" t="s">
        <v>18</v>
      </c>
      <c r="C115" s="24" t="s">
        <v>29</v>
      </c>
      <c r="D115" s="25">
        <v>247551001178</v>
      </c>
      <c r="E115" s="24" t="s">
        <v>172</v>
      </c>
      <c r="F115" s="22">
        <v>527</v>
      </c>
      <c r="G115" s="26">
        <v>476</v>
      </c>
      <c r="H115" s="27">
        <v>459</v>
      </c>
      <c r="I115" s="22">
        <v>459</v>
      </c>
      <c r="J115" s="22">
        <f>Tabla1104107[[#This Row],[AVANCE_MAT]]-Tabla1104107[[#This Row],[PROYECCIÓN]]</f>
        <v>-68</v>
      </c>
      <c r="K115" s="28">
        <f>Tabla1104107[[#This Row],[AVANCE_MAT]]-Tabla1104107[[#This Row],[MATRÍCULA_12-03-2024]]</f>
        <v>-17</v>
      </c>
      <c r="L115" s="29">
        <f>Tabla1104107[[#This Row],[AVANCE_MAT]]/Tabla1104107[[#This Row],[PROYECCIÓN]]</f>
        <v>0.87096774193548387</v>
      </c>
      <c r="M115" s="22">
        <f>Tabla1104107[[#This Row],[AVANCE_MAT]]-Tabla1104107[[#This Row],[MATRÍCULA_24-10-2024]]</f>
        <v>0</v>
      </c>
    </row>
    <row r="116" spans="2:13" ht="15.75" x14ac:dyDescent="0.25">
      <c r="B116" s="24" t="s">
        <v>18</v>
      </c>
      <c r="C116" s="24" t="s">
        <v>29</v>
      </c>
      <c r="D116" s="25">
        <v>247551001224</v>
      </c>
      <c r="E116" s="24" t="s">
        <v>30</v>
      </c>
      <c r="F116" s="22">
        <v>756</v>
      </c>
      <c r="G116" s="26">
        <v>682</v>
      </c>
      <c r="H116" s="27">
        <v>591</v>
      </c>
      <c r="I116" s="22">
        <v>591</v>
      </c>
      <c r="J116" s="22">
        <f>Tabla1104107[[#This Row],[AVANCE_MAT]]-Tabla1104107[[#This Row],[PROYECCIÓN]]</f>
        <v>-165</v>
      </c>
      <c r="K116" s="28">
        <f>Tabla1104107[[#This Row],[AVANCE_MAT]]-Tabla1104107[[#This Row],[MATRÍCULA_12-03-2024]]</f>
        <v>-91</v>
      </c>
      <c r="L116" s="29">
        <f>Tabla1104107[[#This Row],[AVANCE_MAT]]/Tabla1104107[[#This Row],[PROYECCIÓN]]</f>
        <v>0.78174603174603174</v>
      </c>
      <c r="M116" s="22">
        <f>Tabla1104107[[#This Row],[AVANCE_MAT]]-Tabla1104107[[#This Row],[MATRÍCULA_24-10-2024]]</f>
        <v>0</v>
      </c>
    </row>
    <row r="117" spans="2:13" ht="15.75" x14ac:dyDescent="0.25">
      <c r="B117" s="24" t="s">
        <v>42</v>
      </c>
      <c r="C117" s="24" t="s">
        <v>76</v>
      </c>
      <c r="D117" s="25">
        <v>247555000001</v>
      </c>
      <c r="E117" s="24" t="s">
        <v>159</v>
      </c>
      <c r="F117" s="22">
        <v>3611</v>
      </c>
      <c r="G117" s="26">
        <v>3494</v>
      </c>
      <c r="H117" s="27">
        <v>3479</v>
      </c>
      <c r="I117" s="22">
        <v>3479</v>
      </c>
      <c r="J117" s="22">
        <f>Tabla1104107[[#This Row],[AVANCE_MAT]]-Tabla1104107[[#This Row],[PROYECCIÓN]]</f>
        <v>-132</v>
      </c>
      <c r="K117" s="28">
        <f>Tabla1104107[[#This Row],[AVANCE_MAT]]-Tabla1104107[[#This Row],[MATRÍCULA_12-03-2024]]</f>
        <v>-15</v>
      </c>
      <c r="L117" s="29">
        <f>Tabla1104107[[#This Row],[AVANCE_MAT]]/Tabla1104107[[#This Row],[PROYECCIÓN]]</f>
        <v>0.96344502907781782</v>
      </c>
      <c r="M117" s="22">
        <f>Tabla1104107[[#This Row],[AVANCE_MAT]]-Tabla1104107[[#This Row],[MATRÍCULA_24-10-2024]]</f>
        <v>0</v>
      </c>
    </row>
    <row r="118" spans="2:13" ht="15.75" x14ac:dyDescent="0.25">
      <c r="B118" s="24" t="s">
        <v>42</v>
      </c>
      <c r="C118" s="24" t="s">
        <v>67</v>
      </c>
      <c r="D118" s="25">
        <v>247555002331</v>
      </c>
      <c r="E118" s="24" t="s">
        <v>97</v>
      </c>
      <c r="F118" s="22">
        <v>2493</v>
      </c>
      <c r="G118" s="26">
        <v>2480</v>
      </c>
      <c r="H118" s="27">
        <v>2456</v>
      </c>
      <c r="I118" s="22">
        <v>2457</v>
      </c>
      <c r="J118" s="22">
        <f>Tabla1104107[[#This Row],[AVANCE_MAT]]-Tabla1104107[[#This Row],[PROYECCIÓN]]</f>
        <v>-36</v>
      </c>
      <c r="K118" s="28">
        <f>Tabla1104107[[#This Row],[AVANCE_MAT]]-Tabla1104107[[#This Row],[MATRÍCULA_12-03-2024]]</f>
        <v>-23</v>
      </c>
      <c r="L118" s="29">
        <f>Tabla1104107[[#This Row],[AVANCE_MAT]]/Tabla1104107[[#This Row],[PROYECCIÓN]]</f>
        <v>0.98555956678700363</v>
      </c>
      <c r="M118" s="22">
        <f>Tabla1104107[[#This Row],[AVANCE_MAT]]-Tabla1104107[[#This Row],[MATRÍCULA_24-10-2024]]</f>
        <v>1</v>
      </c>
    </row>
    <row r="119" spans="2:13" ht="15.75" x14ac:dyDescent="0.25">
      <c r="B119" s="24" t="s">
        <v>42</v>
      </c>
      <c r="C119" s="24" t="s">
        <v>67</v>
      </c>
      <c r="D119" s="25">
        <v>247555002471</v>
      </c>
      <c r="E119" s="24" t="s">
        <v>68</v>
      </c>
      <c r="F119" s="22">
        <v>1494</v>
      </c>
      <c r="G119" s="26">
        <v>1502</v>
      </c>
      <c r="H119" s="27">
        <v>1458</v>
      </c>
      <c r="I119" s="22">
        <v>1456</v>
      </c>
      <c r="J119" s="22">
        <f>Tabla1104107[[#This Row],[AVANCE_MAT]]-Tabla1104107[[#This Row],[PROYECCIÓN]]</f>
        <v>-38</v>
      </c>
      <c r="K119" s="28">
        <f>Tabla1104107[[#This Row],[AVANCE_MAT]]-Tabla1104107[[#This Row],[MATRÍCULA_12-03-2024]]</f>
        <v>-46</v>
      </c>
      <c r="L119" s="29">
        <f>Tabla1104107[[#This Row],[AVANCE_MAT]]/Tabla1104107[[#This Row],[PROYECCIÓN]]</f>
        <v>0.9745649263721553</v>
      </c>
      <c r="M119" s="22">
        <f>Tabla1104107[[#This Row],[AVANCE_MAT]]-Tabla1104107[[#This Row],[MATRÍCULA_24-10-2024]]</f>
        <v>-2</v>
      </c>
    </row>
    <row r="120" spans="2:13" ht="15.75" x14ac:dyDescent="0.25">
      <c r="B120" s="24" t="s">
        <v>42</v>
      </c>
      <c r="C120" s="24" t="s">
        <v>76</v>
      </c>
      <c r="D120" s="25">
        <v>247555002624</v>
      </c>
      <c r="E120" s="24" t="s">
        <v>89</v>
      </c>
      <c r="F120" s="22">
        <v>1555</v>
      </c>
      <c r="G120" s="26">
        <v>1615</v>
      </c>
      <c r="H120" s="27">
        <v>1599</v>
      </c>
      <c r="I120" s="22">
        <v>1605</v>
      </c>
      <c r="J120" s="22">
        <f>Tabla1104107[[#This Row],[AVANCE_MAT]]-Tabla1104107[[#This Row],[PROYECCIÓN]]</f>
        <v>50</v>
      </c>
      <c r="K120" s="28">
        <f>Tabla1104107[[#This Row],[AVANCE_MAT]]-Tabla1104107[[#This Row],[MATRÍCULA_12-03-2024]]</f>
        <v>-10</v>
      </c>
      <c r="L120" s="29">
        <f>Tabla1104107[[#This Row],[AVANCE_MAT]]/Tabla1104107[[#This Row],[PROYECCIÓN]]</f>
        <v>1.0321543408360128</v>
      </c>
      <c r="M120" s="22">
        <f>Tabla1104107[[#This Row],[AVANCE_MAT]]-Tabla1104107[[#This Row],[MATRÍCULA_24-10-2024]]</f>
        <v>6</v>
      </c>
    </row>
    <row r="121" spans="2:13" ht="15.75" x14ac:dyDescent="0.25">
      <c r="B121" s="24" t="s">
        <v>22</v>
      </c>
      <c r="C121" s="24" t="s">
        <v>55</v>
      </c>
      <c r="D121" s="25">
        <v>247570000034</v>
      </c>
      <c r="E121" s="24" t="s">
        <v>156</v>
      </c>
      <c r="F121" s="22">
        <v>704</v>
      </c>
      <c r="G121" s="26">
        <v>704</v>
      </c>
      <c r="H121" s="27">
        <v>702</v>
      </c>
      <c r="I121" s="22">
        <v>702</v>
      </c>
      <c r="J121" s="22">
        <f>Tabla1104107[[#This Row],[AVANCE_MAT]]-Tabla1104107[[#This Row],[PROYECCIÓN]]</f>
        <v>-2</v>
      </c>
      <c r="K121" s="28">
        <f>Tabla1104107[[#This Row],[AVANCE_MAT]]-Tabla1104107[[#This Row],[MATRÍCULA_12-03-2024]]</f>
        <v>-2</v>
      </c>
      <c r="L121" s="29">
        <f>Tabla1104107[[#This Row],[AVANCE_MAT]]/Tabla1104107[[#This Row],[PROYECCIÓN]]</f>
        <v>0.99715909090909094</v>
      </c>
      <c r="M121" s="22">
        <f>Tabla1104107[[#This Row],[AVANCE_MAT]]-Tabla1104107[[#This Row],[MATRÍCULA_24-10-2024]]</f>
        <v>0</v>
      </c>
    </row>
    <row r="122" spans="2:13" ht="15.75" x14ac:dyDescent="0.25">
      <c r="B122" s="24" t="s">
        <v>22</v>
      </c>
      <c r="C122" s="24" t="s">
        <v>55</v>
      </c>
      <c r="D122" s="25">
        <v>247570000051</v>
      </c>
      <c r="E122" s="24" t="s">
        <v>180</v>
      </c>
      <c r="F122" s="22">
        <v>2078</v>
      </c>
      <c r="G122" s="26">
        <v>2074</v>
      </c>
      <c r="H122" s="27">
        <v>2084</v>
      </c>
      <c r="I122" s="22">
        <v>2084</v>
      </c>
      <c r="J122" s="22">
        <f>Tabla1104107[[#This Row],[AVANCE_MAT]]-Tabla1104107[[#This Row],[PROYECCIÓN]]</f>
        <v>6</v>
      </c>
      <c r="K122" s="28">
        <f>Tabla1104107[[#This Row],[AVANCE_MAT]]-Tabla1104107[[#This Row],[MATRÍCULA_12-03-2024]]</f>
        <v>10</v>
      </c>
      <c r="L122" s="29">
        <f>Tabla1104107[[#This Row],[AVANCE_MAT]]/Tabla1104107[[#This Row],[PROYECCIÓN]]</f>
        <v>1.0028873917228105</v>
      </c>
      <c r="M122" s="22">
        <f>Tabla1104107[[#This Row],[AVANCE_MAT]]-Tabla1104107[[#This Row],[MATRÍCULA_24-10-2024]]</f>
        <v>0</v>
      </c>
    </row>
    <row r="123" spans="2:13" ht="15.75" x14ac:dyDescent="0.25">
      <c r="B123" s="24" t="s">
        <v>22</v>
      </c>
      <c r="C123" s="24" t="s">
        <v>55</v>
      </c>
      <c r="D123" s="25">
        <v>247570000069</v>
      </c>
      <c r="E123" s="24" t="s">
        <v>190</v>
      </c>
      <c r="F123" s="22">
        <v>779</v>
      </c>
      <c r="G123" s="26">
        <v>816</v>
      </c>
      <c r="H123" s="27">
        <v>827</v>
      </c>
      <c r="I123" s="22">
        <v>827</v>
      </c>
      <c r="J123" s="22">
        <f>Tabla1104107[[#This Row],[AVANCE_MAT]]-Tabla1104107[[#This Row],[PROYECCIÓN]]</f>
        <v>48</v>
      </c>
      <c r="K123" s="28">
        <f>Tabla1104107[[#This Row],[AVANCE_MAT]]-Tabla1104107[[#This Row],[MATRÍCULA_12-03-2024]]</f>
        <v>11</v>
      </c>
      <c r="L123" s="29">
        <f>Tabla1104107[[#This Row],[AVANCE_MAT]]/Tabla1104107[[#This Row],[PROYECCIÓN]]</f>
        <v>1.0616174582798459</v>
      </c>
      <c r="M123" s="22">
        <f>Tabla1104107[[#This Row],[AVANCE_MAT]]-Tabla1104107[[#This Row],[MATRÍCULA_24-10-2024]]</f>
        <v>0</v>
      </c>
    </row>
    <row r="124" spans="2:13" ht="15.75" x14ac:dyDescent="0.25">
      <c r="B124" s="24" t="s">
        <v>22</v>
      </c>
      <c r="C124" s="24" t="s">
        <v>55</v>
      </c>
      <c r="D124" s="25">
        <v>247570000352</v>
      </c>
      <c r="E124" s="24" t="s">
        <v>56</v>
      </c>
      <c r="F124" s="22">
        <v>703</v>
      </c>
      <c r="G124" s="26">
        <v>645</v>
      </c>
      <c r="H124" s="27">
        <v>585</v>
      </c>
      <c r="I124" s="22">
        <v>584</v>
      </c>
      <c r="J124" s="22">
        <f>Tabla1104107[[#This Row],[AVANCE_MAT]]-Tabla1104107[[#This Row],[PROYECCIÓN]]</f>
        <v>-119</v>
      </c>
      <c r="K124" s="28">
        <f>Tabla1104107[[#This Row],[AVANCE_MAT]]-Tabla1104107[[#This Row],[MATRÍCULA_12-03-2024]]</f>
        <v>-61</v>
      </c>
      <c r="L124" s="29">
        <f>Tabla1104107[[#This Row],[AVANCE_MAT]]/Tabla1104107[[#This Row],[PROYECCIÓN]]</f>
        <v>0.83072546230440969</v>
      </c>
      <c r="M124" s="22">
        <f>Tabla1104107[[#This Row],[AVANCE_MAT]]-Tabla1104107[[#This Row],[MATRÍCULA_24-10-2024]]</f>
        <v>-1</v>
      </c>
    </row>
    <row r="125" spans="2:13" ht="15.75" x14ac:dyDescent="0.25">
      <c r="B125" s="24" t="s">
        <v>18</v>
      </c>
      <c r="C125" s="24" t="s">
        <v>87</v>
      </c>
      <c r="D125" s="25">
        <v>247605000067</v>
      </c>
      <c r="E125" s="24" t="s">
        <v>173</v>
      </c>
      <c r="F125" s="22">
        <v>551</v>
      </c>
      <c r="G125" s="26">
        <v>552</v>
      </c>
      <c r="H125" s="27">
        <v>551</v>
      </c>
      <c r="I125" s="22">
        <v>551</v>
      </c>
      <c r="J125" s="22">
        <f>Tabla1104107[[#This Row],[AVANCE_MAT]]-Tabla1104107[[#This Row],[PROYECCIÓN]]</f>
        <v>0</v>
      </c>
      <c r="K125" s="28">
        <f>Tabla1104107[[#This Row],[AVANCE_MAT]]-Tabla1104107[[#This Row],[MATRÍCULA_12-03-2024]]</f>
        <v>-1</v>
      </c>
      <c r="L125" s="29">
        <f>Tabla1104107[[#This Row],[AVANCE_MAT]]/Tabla1104107[[#This Row],[PROYECCIÓN]]</f>
        <v>1</v>
      </c>
      <c r="M125" s="22">
        <f>Tabla1104107[[#This Row],[AVANCE_MAT]]-Tabla1104107[[#This Row],[MATRÍCULA_24-10-2024]]</f>
        <v>0</v>
      </c>
    </row>
    <row r="126" spans="2:13" ht="15.75" x14ac:dyDescent="0.25">
      <c r="B126" s="24" t="s">
        <v>42</v>
      </c>
      <c r="C126" s="24" t="s">
        <v>43</v>
      </c>
      <c r="D126" s="25">
        <v>247660000181</v>
      </c>
      <c r="E126" s="24" t="s">
        <v>161</v>
      </c>
      <c r="F126" s="22">
        <v>651</v>
      </c>
      <c r="G126" s="26">
        <v>679</v>
      </c>
      <c r="H126" s="27">
        <v>676</v>
      </c>
      <c r="I126" s="22">
        <v>676</v>
      </c>
      <c r="J126" s="22">
        <f>Tabla1104107[[#This Row],[AVANCE_MAT]]-Tabla1104107[[#This Row],[PROYECCIÓN]]</f>
        <v>25</v>
      </c>
      <c r="K126" s="28">
        <f>Tabla1104107[[#This Row],[AVANCE_MAT]]-Tabla1104107[[#This Row],[MATRÍCULA_12-03-2024]]</f>
        <v>-3</v>
      </c>
      <c r="L126" s="29">
        <f>Tabla1104107[[#This Row],[AVANCE_MAT]]/Tabla1104107[[#This Row],[PROYECCIÓN]]</f>
        <v>1.0384024577572966</v>
      </c>
      <c r="M126" s="22">
        <f>Tabla1104107[[#This Row],[AVANCE_MAT]]-Tabla1104107[[#This Row],[MATRÍCULA_24-10-2024]]</f>
        <v>0</v>
      </c>
    </row>
    <row r="127" spans="2:13" ht="15.75" x14ac:dyDescent="0.25">
      <c r="B127" s="24" t="s">
        <v>14</v>
      </c>
      <c r="C127" s="24" t="s">
        <v>71</v>
      </c>
      <c r="D127" s="25">
        <v>247692000043</v>
      </c>
      <c r="E127" s="24" t="s">
        <v>142</v>
      </c>
      <c r="F127" s="22">
        <v>365</v>
      </c>
      <c r="G127" s="26">
        <v>351</v>
      </c>
      <c r="H127" s="27">
        <v>346</v>
      </c>
      <c r="I127" s="22">
        <v>346</v>
      </c>
      <c r="J127" s="22">
        <f>Tabla1104107[[#This Row],[AVANCE_MAT]]-Tabla1104107[[#This Row],[PROYECCIÓN]]</f>
        <v>-19</v>
      </c>
      <c r="K127" s="28">
        <f>Tabla1104107[[#This Row],[AVANCE_MAT]]-Tabla1104107[[#This Row],[MATRÍCULA_12-03-2024]]</f>
        <v>-5</v>
      </c>
      <c r="L127" s="29">
        <f>Tabla1104107[[#This Row],[AVANCE_MAT]]/Tabla1104107[[#This Row],[PROYECCIÓN]]</f>
        <v>0.94794520547945205</v>
      </c>
      <c r="M127" s="22">
        <f>Tabla1104107[[#This Row],[AVANCE_MAT]]-Tabla1104107[[#This Row],[MATRÍCULA_24-10-2024]]</f>
        <v>0</v>
      </c>
    </row>
    <row r="128" spans="2:13" ht="15.75" x14ac:dyDescent="0.25">
      <c r="B128" s="24" t="s">
        <v>14</v>
      </c>
      <c r="C128" s="24" t="s">
        <v>71</v>
      </c>
      <c r="D128" s="25">
        <v>247692000281</v>
      </c>
      <c r="E128" s="24" t="s">
        <v>146</v>
      </c>
      <c r="F128" s="22">
        <v>400</v>
      </c>
      <c r="G128" s="26">
        <v>401</v>
      </c>
      <c r="H128" s="27">
        <v>389</v>
      </c>
      <c r="I128" s="22">
        <v>389</v>
      </c>
      <c r="J128" s="22">
        <f>Tabla1104107[[#This Row],[AVANCE_MAT]]-Tabla1104107[[#This Row],[PROYECCIÓN]]</f>
        <v>-11</v>
      </c>
      <c r="K128" s="28">
        <f>Tabla1104107[[#This Row],[AVANCE_MAT]]-Tabla1104107[[#This Row],[MATRÍCULA_12-03-2024]]</f>
        <v>-12</v>
      </c>
      <c r="L128" s="29">
        <f>Tabla1104107[[#This Row],[AVANCE_MAT]]/Tabla1104107[[#This Row],[PROYECCIÓN]]</f>
        <v>0.97250000000000003</v>
      </c>
      <c r="M128" s="22">
        <f>Tabla1104107[[#This Row],[AVANCE_MAT]]-Tabla1104107[[#This Row],[MATRÍCULA_24-10-2024]]</f>
        <v>0</v>
      </c>
    </row>
    <row r="129" spans="2:13" ht="15.75" x14ac:dyDescent="0.25">
      <c r="B129" s="24" t="s">
        <v>14</v>
      </c>
      <c r="C129" s="24" t="s">
        <v>71</v>
      </c>
      <c r="D129" s="25">
        <v>247692000337</v>
      </c>
      <c r="E129" s="24" t="s">
        <v>186</v>
      </c>
      <c r="F129" s="22">
        <v>582</v>
      </c>
      <c r="G129" s="26">
        <v>581</v>
      </c>
      <c r="H129" s="27">
        <v>588</v>
      </c>
      <c r="I129" s="22">
        <v>588</v>
      </c>
      <c r="J129" s="22">
        <f>Tabla1104107[[#This Row],[AVANCE_MAT]]-Tabla1104107[[#This Row],[PROYECCIÓN]]</f>
        <v>6</v>
      </c>
      <c r="K129" s="28">
        <f>Tabla1104107[[#This Row],[AVANCE_MAT]]-Tabla1104107[[#This Row],[MATRÍCULA_12-03-2024]]</f>
        <v>7</v>
      </c>
      <c r="L129" s="29">
        <f>Tabla1104107[[#This Row],[AVANCE_MAT]]/Tabla1104107[[#This Row],[PROYECCIÓN]]</f>
        <v>1.0103092783505154</v>
      </c>
      <c r="M129" s="22">
        <f>Tabla1104107[[#This Row],[AVANCE_MAT]]-Tabla1104107[[#This Row],[MATRÍCULA_24-10-2024]]</f>
        <v>0</v>
      </c>
    </row>
    <row r="130" spans="2:13" ht="15.75" x14ac:dyDescent="0.25">
      <c r="B130" s="24" t="s">
        <v>14</v>
      </c>
      <c r="C130" s="24" t="s">
        <v>71</v>
      </c>
      <c r="D130" s="25">
        <v>247692000434</v>
      </c>
      <c r="E130" s="24" t="s">
        <v>105</v>
      </c>
      <c r="F130" s="22">
        <v>735</v>
      </c>
      <c r="G130" s="26">
        <v>724</v>
      </c>
      <c r="H130" s="27">
        <v>707</v>
      </c>
      <c r="I130" s="22">
        <v>707</v>
      </c>
      <c r="J130" s="22">
        <f>Tabla1104107[[#This Row],[AVANCE_MAT]]-Tabla1104107[[#This Row],[PROYECCIÓN]]</f>
        <v>-28</v>
      </c>
      <c r="K130" s="28">
        <f>Tabla1104107[[#This Row],[AVANCE_MAT]]-Tabla1104107[[#This Row],[MATRÍCULA_12-03-2024]]</f>
        <v>-17</v>
      </c>
      <c r="L130" s="29">
        <f>Tabla1104107[[#This Row],[AVANCE_MAT]]/Tabla1104107[[#This Row],[PROYECCIÓN]]</f>
        <v>0.96190476190476193</v>
      </c>
      <c r="M130" s="22">
        <f>Tabla1104107[[#This Row],[AVANCE_MAT]]-Tabla1104107[[#This Row],[MATRÍCULA_24-10-2024]]</f>
        <v>0</v>
      </c>
    </row>
    <row r="131" spans="2:13" ht="15.75" x14ac:dyDescent="0.25">
      <c r="B131" s="24" t="s">
        <v>14</v>
      </c>
      <c r="C131" s="24" t="s">
        <v>71</v>
      </c>
      <c r="D131" s="25">
        <v>247692000507</v>
      </c>
      <c r="E131" s="24" t="s">
        <v>115</v>
      </c>
      <c r="F131" s="22">
        <v>656</v>
      </c>
      <c r="G131" s="26">
        <v>637</v>
      </c>
      <c r="H131" s="27">
        <v>615</v>
      </c>
      <c r="I131" s="22">
        <v>615</v>
      </c>
      <c r="J131" s="22">
        <f>Tabla1104107[[#This Row],[AVANCE_MAT]]-Tabla1104107[[#This Row],[PROYECCIÓN]]</f>
        <v>-41</v>
      </c>
      <c r="K131" s="28">
        <f>Tabla1104107[[#This Row],[AVANCE_MAT]]-Tabla1104107[[#This Row],[MATRÍCULA_12-03-2024]]</f>
        <v>-22</v>
      </c>
      <c r="L131" s="29">
        <f>Tabla1104107[[#This Row],[AVANCE_MAT]]/Tabla1104107[[#This Row],[PROYECCIÓN]]</f>
        <v>0.9375</v>
      </c>
      <c r="M131" s="22">
        <f>Tabla1104107[[#This Row],[AVANCE_MAT]]-Tabla1104107[[#This Row],[MATRÍCULA_24-10-2024]]</f>
        <v>0</v>
      </c>
    </row>
    <row r="132" spans="2:13" ht="15.75" x14ac:dyDescent="0.25">
      <c r="B132" s="24" t="s">
        <v>14</v>
      </c>
      <c r="C132" s="24" t="s">
        <v>71</v>
      </c>
      <c r="D132" s="25">
        <v>247692000680</v>
      </c>
      <c r="E132" s="24" t="s">
        <v>165</v>
      </c>
      <c r="F132" s="22">
        <v>594</v>
      </c>
      <c r="G132" s="26">
        <v>580</v>
      </c>
      <c r="H132" s="27">
        <v>577</v>
      </c>
      <c r="I132" s="22">
        <v>577</v>
      </c>
      <c r="J132" s="22">
        <f>Tabla1104107[[#This Row],[AVANCE_MAT]]-Tabla1104107[[#This Row],[PROYECCIÓN]]</f>
        <v>-17</v>
      </c>
      <c r="K132" s="28">
        <f>Tabla1104107[[#This Row],[AVANCE_MAT]]-Tabla1104107[[#This Row],[MATRÍCULA_12-03-2024]]</f>
        <v>-3</v>
      </c>
      <c r="L132" s="29">
        <f>Tabla1104107[[#This Row],[AVANCE_MAT]]/Tabla1104107[[#This Row],[PROYECCIÓN]]</f>
        <v>0.97138047138047134</v>
      </c>
      <c r="M132" s="22">
        <f>Tabla1104107[[#This Row],[AVANCE_MAT]]-Tabla1104107[[#This Row],[MATRÍCULA_24-10-2024]]</f>
        <v>0</v>
      </c>
    </row>
    <row r="133" spans="2:13" ht="15.75" x14ac:dyDescent="0.25">
      <c r="B133" s="24" t="s">
        <v>14</v>
      </c>
      <c r="C133" s="24" t="s">
        <v>92</v>
      </c>
      <c r="D133" s="25">
        <v>247703000059</v>
      </c>
      <c r="E133" s="24" t="s">
        <v>189</v>
      </c>
      <c r="F133" s="22">
        <v>602</v>
      </c>
      <c r="G133" s="26">
        <v>590</v>
      </c>
      <c r="H133" s="27">
        <v>599</v>
      </c>
      <c r="I133" s="22">
        <v>599</v>
      </c>
      <c r="J133" s="22">
        <f>Tabla1104107[[#This Row],[AVANCE_MAT]]-Tabla1104107[[#This Row],[PROYECCIÓN]]</f>
        <v>-3</v>
      </c>
      <c r="K133" s="28">
        <f>Tabla1104107[[#This Row],[AVANCE_MAT]]-Tabla1104107[[#This Row],[MATRÍCULA_12-03-2024]]</f>
        <v>9</v>
      </c>
      <c r="L133" s="29">
        <f>Tabla1104107[[#This Row],[AVANCE_MAT]]/Tabla1104107[[#This Row],[PROYECCIÓN]]</f>
        <v>0.99501661129568109</v>
      </c>
      <c r="M133" s="22">
        <f>Tabla1104107[[#This Row],[AVANCE_MAT]]-Tabla1104107[[#This Row],[MATRÍCULA_24-10-2024]]</f>
        <v>0</v>
      </c>
    </row>
    <row r="134" spans="2:13" ht="15.75" x14ac:dyDescent="0.25">
      <c r="B134" s="24" t="s">
        <v>14</v>
      </c>
      <c r="C134" s="24" t="s">
        <v>92</v>
      </c>
      <c r="D134" s="25">
        <v>247703000067</v>
      </c>
      <c r="E134" s="24" t="s">
        <v>175</v>
      </c>
      <c r="F134" s="22">
        <v>965</v>
      </c>
      <c r="G134" s="26">
        <v>910</v>
      </c>
      <c r="H134" s="27">
        <v>911</v>
      </c>
      <c r="I134" s="22">
        <v>912</v>
      </c>
      <c r="J134" s="22">
        <f>Tabla1104107[[#This Row],[AVANCE_MAT]]-Tabla1104107[[#This Row],[PROYECCIÓN]]</f>
        <v>-53</v>
      </c>
      <c r="K134" s="28">
        <f>Tabla1104107[[#This Row],[AVANCE_MAT]]-Tabla1104107[[#This Row],[MATRÍCULA_12-03-2024]]</f>
        <v>2</v>
      </c>
      <c r="L134" s="29">
        <f>Tabla1104107[[#This Row],[AVANCE_MAT]]/Tabla1104107[[#This Row],[PROYECCIÓN]]</f>
        <v>0.94507772020725389</v>
      </c>
      <c r="M134" s="22">
        <f>Tabla1104107[[#This Row],[AVANCE_MAT]]-Tabla1104107[[#This Row],[MATRÍCULA_24-10-2024]]</f>
        <v>1</v>
      </c>
    </row>
    <row r="135" spans="2:13" ht="15.75" x14ac:dyDescent="0.25">
      <c r="B135" s="24" t="s">
        <v>14</v>
      </c>
      <c r="C135" s="24" t="s">
        <v>92</v>
      </c>
      <c r="D135" s="25">
        <v>247703000130</v>
      </c>
      <c r="E135" s="24" t="s">
        <v>144</v>
      </c>
      <c r="F135" s="22">
        <v>419</v>
      </c>
      <c r="G135" s="26">
        <v>400</v>
      </c>
      <c r="H135" s="27">
        <v>391</v>
      </c>
      <c r="I135" s="22">
        <v>391</v>
      </c>
      <c r="J135" s="22">
        <f>Tabla1104107[[#This Row],[AVANCE_MAT]]-Tabla1104107[[#This Row],[PROYECCIÓN]]</f>
        <v>-28</v>
      </c>
      <c r="K135" s="28">
        <f>Tabla1104107[[#This Row],[AVANCE_MAT]]-Tabla1104107[[#This Row],[MATRÍCULA_12-03-2024]]</f>
        <v>-9</v>
      </c>
      <c r="L135" s="29">
        <f>Tabla1104107[[#This Row],[AVANCE_MAT]]/Tabla1104107[[#This Row],[PROYECCIÓN]]</f>
        <v>0.93317422434367536</v>
      </c>
      <c r="M135" s="22">
        <f>Tabla1104107[[#This Row],[AVANCE_MAT]]-Tabla1104107[[#This Row],[MATRÍCULA_24-10-2024]]</f>
        <v>0</v>
      </c>
    </row>
    <row r="136" spans="2:13" ht="15.75" x14ac:dyDescent="0.25">
      <c r="B136" s="24" t="s">
        <v>14</v>
      </c>
      <c r="C136" s="24" t="s">
        <v>92</v>
      </c>
      <c r="D136" s="25">
        <v>247703000148</v>
      </c>
      <c r="E136" s="24" t="s">
        <v>93</v>
      </c>
      <c r="F136" s="22">
        <v>567</v>
      </c>
      <c r="G136" s="26">
        <v>555</v>
      </c>
      <c r="H136" s="27">
        <v>530</v>
      </c>
      <c r="I136" s="22">
        <v>530</v>
      </c>
      <c r="J136" s="22">
        <f>Tabla1104107[[#This Row],[AVANCE_MAT]]-Tabla1104107[[#This Row],[PROYECCIÓN]]</f>
        <v>-37</v>
      </c>
      <c r="K136" s="28">
        <f>Tabla1104107[[#This Row],[AVANCE_MAT]]-Tabla1104107[[#This Row],[MATRÍCULA_12-03-2024]]</f>
        <v>-25</v>
      </c>
      <c r="L136" s="29">
        <f>Tabla1104107[[#This Row],[AVANCE_MAT]]/Tabla1104107[[#This Row],[PROYECCIÓN]]</f>
        <v>0.93474426807760136</v>
      </c>
      <c r="M136" s="22">
        <f>Tabla1104107[[#This Row],[AVANCE_MAT]]-Tabla1104107[[#This Row],[MATRÍCULA_24-10-2024]]</f>
        <v>0</v>
      </c>
    </row>
    <row r="137" spans="2:13" ht="15.75" x14ac:dyDescent="0.25">
      <c r="B137" s="24" t="s">
        <v>14</v>
      </c>
      <c r="C137" s="24" t="s">
        <v>39</v>
      </c>
      <c r="D137" s="25">
        <v>247707000002</v>
      </c>
      <c r="E137" s="24" t="s">
        <v>40</v>
      </c>
      <c r="F137" s="22">
        <v>620</v>
      </c>
      <c r="G137" s="26">
        <v>624</v>
      </c>
      <c r="H137" s="27">
        <v>501</v>
      </c>
      <c r="I137" s="22">
        <v>501</v>
      </c>
      <c r="J137" s="22">
        <f>Tabla1104107[[#This Row],[AVANCE_MAT]]-Tabla1104107[[#This Row],[PROYECCIÓN]]</f>
        <v>-119</v>
      </c>
      <c r="K137" s="28">
        <f>Tabla1104107[[#This Row],[AVANCE_MAT]]-Tabla1104107[[#This Row],[MATRÍCULA_12-03-2024]]</f>
        <v>-123</v>
      </c>
      <c r="L137" s="29">
        <f>Tabla1104107[[#This Row],[AVANCE_MAT]]/Tabla1104107[[#This Row],[PROYECCIÓN]]</f>
        <v>0.8080645161290323</v>
      </c>
      <c r="M137" s="22">
        <f>Tabla1104107[[#This Row],[AVANCE_MAT]]-Tabla1104107[[#This Row],[MATRÍCULA_24-10-2024]]</f>
        <v>0</v>
      </c>
    </row>
    <row r="138" spans="2:13" ht="15.75" x14ac:dyDescent="0.25">
      <c r="B138" s="24" t="s">
        <v>14</v>
      </c>
      <c r="C138" s="24" t="s">
        <v>101</v>
      </c>
      <c r="D138" s="25">
        <v>247707000053</v>
      </c>
      <c r="E138" s="24" t="s">
        <v>171</v>
      </c>
      <c r="F138" s="22">
        <v>630</v>
      </c>
      <c r="G138" s="26">
        <v>589</v>
      </c>
      <c r="H138" s="27">
        <v>587</v>
      </c>
      <c r="I138" s="22">
        <v>587</v>
      </c>
      <c r="J138" s="22">
        <f>Tabla1104107[[#This Row],[AVANCE_MAT]]-Tabla1104107[[#This Row],[PROYECCIÓN]]</f>
        <v>-43</v>
      </c>
      <c r="K138" s="28">
        <f>Tabla1104107[[#This Row],[AVANCE_MAT]]-Tabla1104107[[#This Row],[MATRÍCULA_12-03-2024]]</f>
        <v>-2</v>
      </c>
      <c r="L138" s="29">
        <f>Tabla1104107[[#This Row],[AVANCE_MAT]]/Tabla1104107[[#This Row],[PROYECCIÓN]]</f>
        <v>0.93174603174603177</v>
      </c>
      <c r="M138" s="22">
        <f>Tabla1104107[[#This Row],[AVANCE_MAT]]-Tabla1104107[[#This Row],[MATRÍCULA_24-10-2024]]</f>
        <v>0</v>
      </c>
    </row>
    <row r="139" spans="2:13" ht="15.75" x14ac:dyDescent="0.25">
      <c r="B139" s="24" t="s">
        <v>14</v>
      </c>
      <c r="C139" s="24" t="s">
        <v>46</v>
      </c>
      <c r="D139" s="25">
        <v>247707000347</v>
      </c>
      <c r="E139" s="24" t="s">
        <v>124</v>
      </c>
      <c r="F139" s="22">
        <v>321</v>
      </c>
      <c r="G139" s="26">
        <v>328</v>
      </c>
      <c r="H139" s="27">
        <v>314</v>
      </c>
      <c r="I139" s="22">
        <v>314</v>
      </c>
      <c r="J139" s="22">
        <f>Tabla1104107[[#This Row],[AVANCE_MAT]]-Tabla1104107[[#This Row],[PROYECCIÓN]]</f>
        <v>-7</v>
      </c>
      <c r="K139" s="28">
        <f>Tabla1104107[[#This Row],[AVANCE_MAT]]-Tabla1104107[[#This Row],[MATRÍCULA_12-03-2024]]</f>
        <v>-14</v>
      </c>
      <c r="L139" s="29">
        <f>Tabla1104107[[#This Row],[AVANCE_MAT]]/Tabla1104107[[#This Row],[PROYECCIÓN]]</f>
        <v>0.97819314641744548</v>
      </c>
      <c r="M139" s="22">
        <f>Tabla1104107[[#This Row],[AVANCE_MAT]]-Tabla1104107[[#This Row],[MATRÍCULA_24-10-2024]]</f>
        <v>0</v>
      </c>
    </row>
    <row r="140" spans="2:13" ht="15.75" x14ac:dyDescent="0.25">
      <c r="B140" s="24" t="s">
        <v>14</v>
      </c>
      <c r="C140" s="24" t="s">
        <v>46</v>
      </c>
      <c r="D140" s="25">
        <v>247707000461</v>
      </c>
      <c r="E140" s="24" t="s">
        <v>135</v>
      </c>
      <c r="F140" s="22">
        <v>294</v>
      </c>
      <c r="G140" s="26">
        <v>292</v>
      </c>
      <c r="H140" s="27">
        <v>289</v>
      </c>
      <c r="I140" s="22">
        <v>289</v>
      </c>
      <c r="J140" s="22">
        <f>Tabla1104107[[#This Row],[AVANCE_MAT]]-Tabla1104107[[#This Row],[PROYECCIÓN]]</f>
        <v>-5</v>
      </c>
      <c r="K140" s="28">
        <f>Tabla1104107[[#This Row],[AVANCE_MAT]]-Tabla1104107[[#This Row],[MATRÍCULA_12-03-2024]]</f>
        <v>-3</v>
      </c>
      <c r="L140" s="29">
        <f>Tabla1104107[[#This Row],[AVANCE_MAT]]/Tabla1104107[[#This Row],[PROYECCIÓN]]</f>
        <v>0.98299319727891155</v>
      </c>
      <c r="M140" s="22">
        <f>Tabla1104107[[#This Row],[AVANCE_MAT]]-Tabla1104107[[#This Row],[MATRÍCULA_24-10-2024]]</f>
        <v>0</v>
      </c>
    </row>
    <row r="141" spans="2:13" ht="15.75" x14ac:dyDescent="0.25">
      <c r="B141" s="24" t="s">
        <v>14</v>
      </c>
      <c r="C141" s="24" t="s">
        <v>101</v>
      </c>
      <c r="D141" s="25">
        <v>247707000673</v>
      </c>
      <c r="E141" s="24" t="s">
        <v>176</v>
      </c>
      <c r="F141" s="22">
        <v>693</v>
      </c>
      <c r="G141" s="26">
        <v>663</v>
      </c>
      <c r="H141" s="27">
        <v>665</v>
      </c>
      <c r="I141" s="22">
        <v>665</v>
      </c>
      <c r="J141" s="22">
        <f>Tabla1104107[[#This Row],[AVANCE_MAT]]-Tabla1104107[[#This Row],[PROYECCIÓN]]</f>
        <v>-28</v>
      </c>
      <c r="K141" s="28">
        <f>Tabla1104107[[#This Row],[AVANCE_MAT]]-Tabla1104107[[#This Row],[MATRÍCULA_12-03-2024]]</f>
        <v>2</v>
      </c>
      <c r="L141" s="29">
        <f>Tabla1104107[[#This Row],[AVANCE_MAT]]/Tabla1104107[[#This Row],[PROYECCIÓN]]</f>
        <v>0.95959595959595956</v>
      </c>
      <c r="M141" s="22">
        <f>Tabla1104107[[#This Row],[AVANCE_MAT]]-Tabla1104107[[#This Row],[MATRÍCULA_24-10-2024]]</f>
        <v>0</v>
      </c>
    </row>
    <row r="142" spans="2:13" ht="15.75" x14ac:dyDescent="0.25">
      <c r="B142" s="24" t="s">
        <v>14</v>
      </c>
      <c r="C142" s="24" t="s">
        <v>101</v>
      </c>
      <c r="D142" s="25">
        <v>247707000827</v>
      </c>
      <c r="E142" s="24" t="s">
        <v>184</v>
      </c>
      <c r="F142" s="22">
        <v>674</v>
      </c>
      <c r="G142" s="26">
        <v>664</v>
      </c>
      <c r="H142" s="27">
        <v>673</v>
      </c>
      <c r="I142" s="22">
        <v>673</v>
      </c>
      <c r="J142" s="22">
        <f>Tabla1104107[[#This Row],[AVANCE_MAT]]-Tabla1104107[[#This Row],[PROYECCIÓN]]</f>
        <v>-1</v>
      </c>
      <c r="K142" s="28">
        <f>Tabla1104107[[#This Row],[AVANCE_MAT]]-Tabla1104107[[#This Row],[MATRÍCULA_12-03-2024]]</f>
        <v>9</v>
      </c>
      <c r="L142" s="29">
        <f>Tabla1104107[[#This Row],[AVANCE_MAT]]/Tabla1104107[[#This Row],[PROYECCIÓN]]</f>
        <v>0.99851632047477745</v>
      </c>
      <c r="M142" s="22">
        <f>Tabla1104107[[#This Row],[AVANCE_MAT]]-Tabla1104107[[#This Row],[MATRÍCULA_24-10-2024]]</f>
        <v>0</v>
      </c>
    </row>
    <row r="143" spans="2:13" ht="15.75" x14ac:dyDescent="0.25">
      <c r="B143" s="24" t="s">
        <v>14</v>
      </c>
      <c r="C143" s="24" t="s">
        <v>46</v>
      </c>
      <c r="D143" s="25">
        <v>247707000908</v>
      </c>
      <c r="E143" s="24" t="s">
        <v>193</v>
      </c>
      <c r="F143" s="22">
        <v>220</v>
      </c>
      <c r="G143" s="26">
        <v>187</v>
      </c>
      <c r="H143" s="27">
        <v>196</v>
      </c>
      <c r="I143" s="22">
        <v>196</v>
      </c>
      <c r="J143" s="22">
        <f>Tabla1104107[[#This Row],[AVANCE_MAT]]-Tabla1104107[[#This Row],[PROYECCIÓN]]</f>
        <v>-24</v>
      </c>
      <c r="K143" s="28">
        <f>Tabla1104107[[#This Row],[AVANCE_MAT]]-Tabla1104107[[#This Row],[MATRÍCULA_12-03-2024]]</f>
        <v>9</v>
      </c>
      <c r="L143" s="29">
        <f>Tabla1104107[[#This Row],[AVANCE_MAT]]/Tabla1104107[[#This Row],[PROYECCIÓN]]</f>
        <v>0.89090909090909087</v>
      </c>
      <c r="M143" s="22">
        <f>Tabla1104107[[#This Row],[AVANCE_MAT]]-Tabla1104107[[#This Row],[MATRÍCULA_24-10-2024]]</f>
        <v>0</v>
      </c>
    </row>
    <row r="144" spans="2:13" ht="15.75" x14ac:dyDescent="0.25">
      <c r="B144" s="24" t="s">
        <v>14</v>
      </c>
      <c r="C144" s="24" t="s">
        <v>46</v>
      </c>
      <c r="D144" s="25">
        <v>247707001424</v>
      </c>
      <c r="E144" s="24" t="s">
        <v>80</v>
      </c>
      <c r="F144" s="22">
        <v>1785</v>
      </c>
      <c r="G144" s="26">
        <v>1815</v>
      </c>
      <c r="H144" s="27">
        <v>1779</v>
      </c>
      <c r="I144" s="22">
        <v>1779</v>
      </c>
      <c r="J144" s="22">
        <f>Tabla1104107[[#This Row],[AVANCE_MAT]]-Tabla1104107[[#This Row],[PROYECCIÓN]]</f>
        <v>-6</v>
      </c>
      <c r="K144" s="28">
        <f>Tabla1104107[[#This Row],[AVANCE_MAT]]-Tabla1104107[[#This Row],[MATRÍCULA_12-03-2024]]</f>
        <v>-36</v>
      </c>
      <c r="L144" s="29">
        <f>Tabla1104107[[#This Row],[AVANCE_MAT]]/Tabla1104107[[#This Row],[PROYECCIÓN]]</f>
        <v>0.99663865546218489</v>
      </c>
      <c r="M144" s="22">
        <f>Tabla1104107[[#This Row],[AVANCE_MAT]]-Tabla1104107[[#This Row],[MATRÍCULA_24-10-2024]]</f>
        <v>0</v>
      </c>
    </row>
    <row r="145" spans="2:13" ht="15.75" x14ac:dyDescent="0.25">
      <c r="B145" s="24" t="s">
        <v>14</v>
      </c>
      <c r="C145" s="24" t="s">
        <v>46</v>
      </c>
      <c r="D145" s="25">
        <v>247720000011</v>
      </c>
      <c r="E145" s="24" t="s">
        <v>47</v>
      </c>
      <c r="F145" s="22">
        <v>338</v>
      </c>
      <c r="G145" s="26">
        <v>336</v>
      </c>
      <c r="H145" s="27">
        <v>271</v>
      </c>
      <c r="I145" s="22">
        <v>271</v>
      </c>
      <c r="J145" s="22">
        <f>Tabla1104107[[#This Row],[AVANCE_MAT]]-Tabla1104107[[#This Row],[PROYECCIÓN]]</f>
        <v>-67</v>
      </c>
      <c r="K145" s="28">
        <f>Tabla1104107[[#This Row],[AVANCE_MAT]]-Tabla1104107[[#This Row],[MATRÍCULA_12-03-2024]]</f>
        <v>-65</v>
      </c>
      <c r="L145" s="29">
        <f>Tabla1104107[[#This Row],[AVANCE_MAT]]/Tabla1104107[[#This Row],[PROYECCIÓN]]</f>
        <v>0.80177514792899407</v>
      </c>
      <c r="M145" s="22">
        <f>Tabla1104107[[#This Row],[AVANCE_MAT]]-Tabla1104107[[#This Row],[MATRÍCULA_24-10-2024]]</f>
        <v>0</v>
      </c>
    </row>
    <row r="146" spans="2:13" ht="15.75" x14ac:dyDescent="0.25">
      <c r="B146" s="24" t="s">
        <v>18</v>
      </c>
      <c r="C146" s="24" t="s">
        <v>19</v>
      </c>
      <c r="D146" s="25">
        <v>247745000181</v>
      </c>
      <c r="E146" s="24" t="s">
        <v>20</v>
      </c>
      <c r="F146" s="22">
        <v>2059</v>
      </c>
      <c r="G146" s="26">
        <v>2184</v>
      </c>
      <c r="H146" s="27">
        <v>1999</v>
      </c>
      <c r="I146" s="22">
        <v>1998</v>
      </c>
      <c r="J146" s="22">
        <f>Tabla1104107[[#This Row],[AVANCE_MAT]]-Tabla1104107[[#This Row],[PROYECCIÓN]]</f>
        <v>-61</v>
      </c>
      <c r="K146" s="28">
        <f>Tabla1104107[[#This Row],[AVANCE_MAT]]-Tabla1104107[[#This Row],[MATRÍCULA_12-03-2024]]</f>
        <v>-186</v>
      </c>
      <c r="L146" s="29">
        <f>Tabla1104107[[#This Row],[AVANCE_MAT]]/Tabla1104107[[#This Row],[PROYECCIÓN]]</f>
        <v>0.97037396794560471</v>
      </c>
      <c r="M146" s="22">
        <f>Tabla1104107[[#This Row],[AVANCE_MAT]]-Tabla1104107[[#This Row],[MATRÍCULA_24-10-2024]]</f>
        <v>-1</v>
      </c>
    </row>
    <row r="147" spans="2:13" ht="15.75" x14ac:dyDescent="0.25">
      <c r="B147" s="24" t="s">
        <v>42</v>
      </c>
      <c r="C147" s="24" t="s">
        <v>85</v>
      </c>
      <c r="D147" s="25">
        <v>247798000034</v>
      </c>
      <c r="E147" s="24" t="s">
        <v>154</v>
      </c>
      <c r="F147" s="22">
        <v>610</v>
      </c>
      <c r="G147" s="26">
        <v>587</v>
      </c>
      <c r="H147" s="27">
        <v>588</v>
      </c>
      <c r="I147" s="22">
        <v>587</v>
      </c>
      <c r="J147" s="22">
        <f>Tabla1104107[[#This Row],[AVANCE_MAT]]-Tabla1104107[[#This Row],[PROYECCIÓN]]</f>
        <v>-23</v>
      </c>
      <c r="K147" s="28">
        <f>Tabla1104107[[#This Row],[AVANCE_MAT]]-Tabla1104107[[#This Row],[MATRÍCULA_12-03-2024]]</f>
        <v>0</v>
      </c>
      <c r="L147" s="29">
        <f>Tabla1104107[[#This Row],[AVANCE_MAT]]/Tabla1104107[[#This Row],[PROYECCIÓN]]</f>
        <v>0.96229508196721314</v>
      </c>
      <c r="M147" s="22">
        <f>Tabla1104107[[#This Row],[AVANCE_MAT]]-Tabla1104107[[#This Row],[MATRÍCULA_24-10-2024]]</f>
        <v>-1</v>
      </c>
    </row>
    <row r="148" spans="2:13" ht="15.75" x14ac:dyDescent="0.25">
      <c r="B148" s="24" t="s">
        <v>42</v>
      </c>
      <c r="C148" s="24" t="s">
        <v>85</v>
      </c>
      <c r="D148" s="25">
        <v>247798000051</v>
      </c>
      <c r="E148" s="24" t="s">
        <v>166</v>
      </c>
      <c r="F148" s="22">
        <v>256</v>
      </c>
      <c r="G148" s="26">
        <v>322</v>
      </c>
      <c r="H148" s="27">
        <v>318</v>
      </c>
      <c r="I148" s="22">
        <v>318</v>
      </c>
      <c r="J148" s="22">
        <f>Tabla1104107[[#This Row],[AVANCE_MAT]]-Tabla1104107[[#This Row],[PROYECCIÓN]]</f>
        <v>62</v>
      </c>
      <c r="K148" s="28">
        <f>Tabla1104107[[#This Row],[AVANCE_MAT]]-Tabla1104107[[#This Row],[MATRÍCULA_12-03-2024]]</f>
        <v>-4</v>
      </c>
      <c r="L148" s="29">
        <f>Tabla1104107[[#This Row],[AVANCE_MAT]]/Tabla1104107[[#This Row],[PROYECCIÓN]]</f>
        <v>1.2421875</v>
      </c>
      <c r="M148" s="22">
        <f>Tabla1104107[[#This Row],[AVANCE_MAT]]-Tabla1104107[[#This Row],[MATRÍCULA_24-10-2024]]</f>
        <v>0</v>
      </c>
    </row>
    <row r="149" spans="2:13" ht="15.75" x14ac:dyDescent="0.25">
      <c r="B149" s="24" t="s">
        <v>42</v>
      </c>
      <c r="C149" s="24" t="s">
        <v>85</v>
      </c>
      <c r="D149" s="25">
        <v>247798000077</v>
      </c>
      <c r="E149" s="24" t="s">
        <v>86</v>
      </c>
      <c r="F149" s="22">
        <v>391</v>
      </c>
      <c r="G149" s="26">
        <v>392</v>
      </c>
      <c r="H149" s="27">
        <v>357</v>
      </c>
      <c r="I149" s="22">
        <v>357</v>
      </c>
      <c r="J149" s="22">
        <f>Tabla1104107[[#This Row],[AVANCE_MAT]]-Tabla1104107[[#This Row],[PROYECCIÓN]]</f>
        <v>-34</v>
      </c>
      <c r="K149" s="28">
        <f>Tabla1104107[[#This Row],[AVANCE_MAT]]-Tabla1104107[[#This Row],[MATRÍCULA_12-03-2024]]</f>
        <v>-35</v>
      </c>
      <c r="L149" s="29">
        <f>Tabla1104107[[#This Row],[AVANCE_MAT]]/Tabla1104107[[#This Row],[PROYECCIÓN]]</f>
        <v>0.91304347826086951</v>
      </c>
      <c r="M149" s="22">
        <f>Tabla1104107[[#This Row],[AVANCE_MAT]]-Tabla1104107[[#This Row],[MATRÍCULA_24-10-2024]]</f>
        <v>0</v>
      </c>
    </row>
    <row r="150" spans="2:13" ht="15.75" x14ac:dyDescent="0.25">
      <c r="B150" s="24" t="s">
        <v>18</v>
      </c>
      <c r="C150" s="24" t="s">
        <v>121</v>
      </c>
      <c r="D150" s="25">
        <v>247798000662</v>
      </c>
      <c r="E150" s="24" t="s">
        <v>201</v>
      </c>
      <c r="F150" s="22">
        <v>741</v>
      </c>
      <c r="G150" s="26">
        <v>759</v>
      </c>
      <c r="H150" s="27">
        <v>782</v>
      </c>
      <c r="I150" s="22">
        <v>782</v>
      </c>
      <c r="J150" s="22">
        <f>Tabla1104107[[#This Row],[AVANCE_MAT]]-Tabla1104107[[#This Row],[PROYECCIÓN]]</f>
        <v>41</v>
      </c>
      <c r="K150" s="28">
        <f>Tabla1104107[[#This Row],[AVANCE_MAT]]-Tabla1104107[[#This Row],[MATRÍCULA_12-03-2024]]</f>
        <v>23</v>
      </c>
      <c r="L150" s="29">
        <f>Tabla1104107[[#This Row],[AVANCE_MAT]]/Tabla1104107[[#This Row],[PROYECCIÓN]]</f>
        <v>1.0553306342780027</v>
      </c>
      <c r="M150" s="22">
        <f>Tabla1104107[[#This Row],[AVANCE_MAT]]-Tabla1104107[[#This Row],[MATRÍCULA_24-10-2024]]</f>
        <v>0</v>
      </c>
    </row>
    <row r="151" spans="2:13" ht="15.75" x14ac:dyDescent="0.25">
      <c r="B151" s="24" t="s">
        <v>22</v>
      </c>
      <c r="C151" s="24" t="s">
        <v>110</v>
      </c>
      <c r="D151" s="25">
        <v>247980000066</v>
      </c>
      <c r="E151" s="24" t="s">
        <v>153</v>
      </c>
      <c r="F151" s="22">
        <v>424</v>
      </c>
      <c r="G151" s="26">
        <v>396</v>
      </c>
      <c r="H151" s="27">
        <v>390</v>
      </c>
      <c r="I151" s="22">
        <v>390</v>
      </c>
      <c r="J151" s="22">
        <f>Tabla1104107[[#This Row],[AVANCE_MAT]]-Tabla1104107[[#This Row],[PROYECCIÓN]]</f>
        <v>-34</v>
      </c>
      <c r="K151" s="28">
        <f>Tabla1104107[[#This Row],[AVANCE_MAT]]-Tabla1104107[[#This Row],[MATRÍCULA_12-03-2024]]</f>
        <v>-6</v>
      </c>
      <c r="L151" s="29">
        <f>Tabla1104107[[#This Row],[AVANCE_MAT]]/Tabla1104107[[#This Row],[PROYECCIÓN]]</f>
        <v>0.91981132075471694</v>
      </c>
      <c r="M151" s="22">
        <f>Tabla1104107[[#This Row],[AVANCE_MAT]]-Tabla1104107[[#This Row],[MATRÍCULA_24-10-2024]]</f>
        <v>0</v>
      </c>
    </row>
    <row r="152" spans="2:13" ht="15.75" x14ac:dyDescent="0.25">
      <c r="B152" s="24" t="s">
        <v>22</v>
      </c>
      <c r="C152" s="24" t="s">
        <v>110</v>
      </c>
      <c r="D152" s="25">
        <v>247980000104</v>
      </c>
      <c r="E152" s="24" t="s">
        <v>200</v>
      </c>
      <c r="F152" s="22">
        <v>1705</v>
      </c>
      <c r="G152" s="26">
        <v>1671</v>
      </c>
      <c r="H152" s="27">
        <v>1677</v>
      </c>
      <c r="I152" s="22">
        <v>1678</v>
      </c>
      <c r="J152" s="22">
        <f>Tabla1104107[[#This Row],[AVANCE_MAT]]-Tabla1104107[[#This Row],[PROYECCIÓN]]</f>
        <v>-27</v>
      </c>
      <c r="K152" s="28">
        <f>Tabla1104107[[#This Row],[AVANCE_MAT]]-Tabla1104107[[#This Row],[MATRÍCULA_12-03-2024]]</f>
        <v>7</v>
      </c>
      <c r="L152" s="29">
        <f>Tabla1104107[[#This Row],[AVANCE_MAT]]/Tabla1104107[[#This Row],[PROYECCIÓN]]</f>
        <v>0.98416422287390026</v>
      </c>
      <c r="M152" s="22">
        <f>Tabla1104107[[#This Row],[AVANCE_MAT]]-Tabla1104107[[#This Row],[MATRÍCULA_24-10-2024]]</f>
        <v>1</v>
      </c>
    </row>
    <row r="153" spans="2:13" ht="15.75" x14ac:dyDescent="0.25">
      <c r="B153" s="24" t="s">
        <v>42</v>
      </c>
      <c r="C153" s="24" t="s">
        <v>58</v>
      </c>
      <c r="D153" s="25">
        <v>347058000426</v>
      </c>
      <c r="E153" s="24" t="s">
        <v>81</v>
      </c>
      <c r="F153" s="22">
        <v>2846</v>
      </c>
      <c r="G153" s="26">
        <v>2737</v>
      </c>
      <c r="H153" s="27">
        <v>2714</v>
      </c>
      <c r="I153" s="22">
        <v>2717</v>
      </c>
      <c r="J153" s="22">
        <f>Tabla1104107[[#This Row],[AVANCE_MAT]]-Tabla1104107[[#This Row],[PROYECCIÓN]]</f>
        <v>-129</v>
      </c>
      <c r="K153" s="28">
        <f>Tabla1104107[[#This Row],[AVANCE_MAT]]-Tabla1104107[[#This Row],[MATRÍCULA_12-03-2024]]</f>
        <v>-20</v>
      </c>
      <c r="L153" s="29">
        <f>Tabla1104107[[#This Row],[AVANCE_MAT]]/Tabla1104107[[#This Row],[PROYECCIÓN]]</f>
        <v>0.95467322557976109</v>
      </c>
      <c r="M153" s="22">
        <f>Tabla1104107[[#This Row],[AVANCE_MAT]]-Tabla1104107[[#This Row],[MATRÍCULA_24-10-2024]]</f>
        <v>3</v>
      </c>
    </row>
    <row r="154" spans="2:13" ht="15.75" x14ac:dyDescent="0.25">
      <c r="B154" s="24" t="s">
        <v>22</v>
      </c>
      <c r="C154" s="24" t="s">
        <v>23</v>
      </c>
      <c r="D154" s="25">
        <v>347288000352</v>
      </c>
      <c r="E154" s="24" t="s">
        <v>82</v>
      </c>
      <c r="F154" s="22">
        <v>1529</v>
      </c>
      <c r="G154" s="26">
        <v>1456</v>
      </c>
      <c r="H154" s="27">
        <v>1422</v>
      </c>
      <c r="I154" s="22">
        <v>1422</v>
      </c>
      <c r="J154" s="22">
        <f>Tabla1104107[[#This Row],[AVANCE_MAT]]-Tabla1104107[[#This Row],[PROYECCIÓN]]</f>
        <v>-107</v>
      </c>
      <c r="K154" s="28">
        <f>Tabla1104107[[#This Row],[AVANCE_MAT]]-Tabla1104107[[#This Row],[MATRÍCULA_12-03-2024]]</f>
        <v>-34</v>
      </c>
      <c r="L154" s="29">
        <f>Tabla1104107[[#This Row],[AVANCE_MAT]]/Tabla1104107[[#This Row],[PROYECCIÓN]]</f>
        <v>0.93001962066710264</v>
      </c>
      <c r="M154" s="22">
        <f>Tabla1104107[[#This Row],[AVANCE_MAT]]-Tabla1104107[[#This Row],[MATRÍCULA_24-10-2024]]</f>
        <v>0</v>
      </c>
    </row>
    <row r="155" spans="2:13" ht="15.75" x14ac:dyDescent="0.25">
      <c r="B155" s="24" t="s">
        <v>18</v>
      </c>
      <c r="C155" s="24" t="s">
        <v>29</v>
      </c>
      <c r="D155" s="25">
        <v>347551000052</v>
      </c>
      <c r="E155" s="24" t="s">
        <v>94</v>
      </c>
      <c r="F155" s="22">
        <v>926</v>
      </c>
      <c r="G155" s="26">
        <v>896</v>
      </c>
      <c r="H155" s="27">
        <v>867</v>
      </c>
      <c r="I155" s="22">
        <v>867</v>
      </c>
      <c r="J155" s="22">
        <f>Tabla1104107[[#This Row],[AVANCE_MAT]]-Tabla1104107[[#This Row],[PROYECCIÓN]]</f>
        <v>-59</v>
      </c>
      <c r="K155" s="28">
        <f>Tabla1104107[[#This Row],[AVANCE_MAT]]-Tabla1104107[[#This Row],[MATRÍCULA_12-03-2024]]</f>
        <v>-29</v>
      </c>
      <c r="L155" s="29">
        <f>Tabla1104107[[#This Row],[AVANCE_MAT]]/Tabla1104107[[#This Row],[PROYECCIÓN]]</f>
        <v>0.93628509719222464</v>
      </c>
      <c r="M155" s="22">
        <f>Tabla1104107[[#This Row],[AVANCE_MAT]]-Tabla1104107[[#This Row],[MATRÍCULA_24-10-2024]]</f>
        <v>0</v>
      </c>
    </row>
    <row r="156" spans="2:13" ht="15.75" x14ac:dyDescent="0.25">
      <c r="B156" s="24" t="s">
        <v>18</v>
      </c>
      <c r="C156" s="24" t="s">
        <v>169</v>
      </c>
      <c r="D156" s="25">
        <v>347675000115</v>
      </c>
      <c r="E156" s="24" t="s">
        <v>181</v>
      </c>
      <c r="F156" s="22">
        <v>563</v>
      </c>
      <c r="G156" s="26">
        <v>509</v>
      </c>
      <c r="H156" s="27">
        <v>511</v>
      </c>
      <c r="I156" s="22">
        <v>511</v>
      </c>
      <c r="J156" s="22">
        <f>Tabla1104107[[#This Row],[AVANCE_MAT]]-Tabla1104107[[#This Row],[PROYECCIÓN]]</f>
        <v>-52</v>
      </c>
      <c r="K156" s="28">
        <f>Tabla1104107[[#This Row],[AVANCE_MAT]]-Tabla1104107[[#This Row],[MATRÍCULA_12-03-2024]]</f>
        <v>2</v>
      </c>
      <c r="L156" s="29">
        <f>Tabla1104107[[#This Row],[AVANCE_MAT]]/Tabla1104107[[#This Row],[PROYECCIÓN]]</f>
        <v>0.90763765541740671</v>
      </c>
      <c r="M156" s="22">
        <f>Tabla1104107[[#This Row],[AVANCE_MAT]]-Tabla1104107[[#This Row],[MATRÍCULA_24-10-2024]]</f>
        <v>0</v>
      </c>
    </row>
    <row r="157" spans="2:13" ht="15.75" x14ac:dyDescent="0.25">
      <c r="B157" s="24" t="s">
        <v>22</v>
      </c>
      <c r="C157" s="24" t="s">
        <v>110</v>
      </c>
      <c r="D157" s="25">
        <v>447189001279</v>
      </c>
      <c r="E157" s="24" t="s">
        <v>167</v>
      </c>
      <c r="F157" s="22">
        <v>2612</v>
      </c>
      <c r="G157" s="26">
        <v>2564</v>
      </c>
      <c r="H157" s="27">
        <v>2552</v>
      </c>
      <c r="I157" s="22">
        <v>2552</v>
      </c>
      <c r="J157" s="22">
        <f>Tabla1104107[[#This Row],[AVANCE_MAT]]-Tabla1104107[[#This Row],[PROYECCIÓN]]</f>
        <v>-60</v>
      </c>
      <c r="K157" s="28">
        <f>Tabla1104107[[#This Row],[AVANCE_MAT]]-Tabla1104107[[#This Row],[MATRÍCULA_12-03-2024]]</f>
        <v>-12</v>
      </c>
      <c r="L157" s="29">
        <f>Tabla1104107[[#This Row],[AVANCE_MAT]]/Tabla1104107[[#This Row],[PROYECCIÓN]]</f>
        <v>0.97702909647779479</v>
      </c>
      <c r="M157" s="22">
        <f>Tabla1104107[[#This Row],[AVANCE_MAT]]-Tabla1104107[[#This Row],[MATRÍCULA_24-10-2024]]</f>
        <v>0</v>
      </c>
    </row>
    <row r="158" spans="2:13" ht="15.75" x14ac:dyDescent="0.25">
      <c r="B158" s="24" t="s">
        <v>22</v>
      </c>
      <c r="C158" s="24" t="s">
        <v>110</v>
      </c>
      <c r="D158" s="25">
        <v>447189002097</v>
      </c>
      <c r="E158" s="24" t="s">
        <v>111</v>
      </c>
      <c r="F158" s="22">
        <v>967</v>
      </c>
      <c r="G158" s="26">
        <v>954</v>
      </c>
      <c r="H158" s="27">
        <v>933</v>
      </c>
      <c r="I158" s="22">
        <v>933</v>
      </c>
      <c r="J158" s="22">
        <f>Tabla1104107[[#This Row],[AVANCE_MAT]]-Tabla1104107[[#This Row],[PROYECCIÓN]]</f>
        <v>-34</v>
      </c>
      <c r="K158" s="28">
        <f>Tabla1104107[[#This Row],[AVANCE_MAT]]-Tabla1104107[[#This Row],[MATRÍCULA_12-03-2024]]</f>
        <v>-21</v>
      </c>
      <c r="L158" s="29">
        <f>Tabla1104107[[#This Row],[AVANCE_MAT]]/Tabla1104107[[#This Row],[PROYECCIÓN]]</f>
        <v>0.9648397104446742</v>
      </c>
      <c r="M158" s="22">
        <f>Tabla1104107[[#This Row],[AVANCE_MAT]]-Tabla1104107[[#This Row],[MATRÍCULA_24-10-2024]]</f>
        <v>0</v>
      </c>
    </row>
    <row r="159" spans="2:13" ht="15.75" x14ac:dyDescent="0.25">
      <c r="B159" s="24" t="s">
        <v>14</v>
      </c>
      <c r="C159" s="24" t="s">
        <v>92</v>
      </c>
      <c r="D159" s="25">
        <v>447703000180</v>
      </c>
      <c r="E159" s="24" t="s">
        <v>141</v>
      </c>
      <c r="F159" s="22">
        <v>761</v>
      </c>
      <c r="G159" s="26">
        <v>754</v>
      </c>
      <c r="H159" s="27">
        <v>740</v>
      </c>
      <c r="I159" s="22">
        <v>740</v>
      </c>
      <c r="J159" s="22">
        <f>Tabla1104107[[#This Row],[AVANCE_MAT]]-Tabla1104107[[#This Row],[PROYECCIÓN]]</f>
        <v>-21</v>
      </c>
      <c r="K159" s="28">
        <f>Tabla1104107[[#This Row],[AVANCE_MAT]]-Tabla1104107[[#This Row],[MATRÍCULA_12-03-2024]]</f>
        <v>-14</v>
      </c>
      <c r="L159" s="29">
        <f>Tabla1104107[[#This Row],[AVANCE_MAT]]/Tabla1104107[[#This Row],[PROYECCIÓN]]</f>
        <v>0.97240473061760846</v>
      </c>
      <c r="M159" s="22">
        <f>Tabla1104107[[#This Row],[AVANCE_MAT]]-Tabla1104107[[#This Row],[MATRÍCULA_24-10-2024]]</f>
        <v>0</v>
      </c>
    </row>
    <row r="160" spans="2:13" ht="15.75" x14ac:dyDescent="0.25">
      <c r="B160" s="32" t="s">
        <v>42</v>
      </c>
      <c r="C160" s="24" t="s">
        <v>85</v>
      </c>
      <c r="D160" s="25">
        <v>447798000327</v>
      </c>
      <c r="E160" s="24" t="s">
        <v>207</v>
      </c>
      <c r="F160" s="22">
        <v>490</v>
      </c>
      <c r="G160" s="26">
        <v>525</v>
      </c>
      <c r="H160" s="27">
        <v>584</v>
      </c>
      <c r="I160" s="22">
        <v>584</v>
      </c>
      <c r="J160" s="22">
        <f>Tabla1104107[[#This Row],[AVANCE_MAT]]-Tabla1104107[[#This Row],[PROYECCIÓN]]</f>
        <v>94</v>
      </c>
      <c r="K160" s="28">
        <f>Tabla1104107[[#This Row],[AVANCE_MAT]]-Tabla1104107[[#This Row],[MATRÍCULA_12-03-2024]]</f>
        <v>59</v>
      </c>
      <c r="L160" s="29">
        <f>Tabla1104107[[#This Row],[AVANCE_MAT]]/Tabla1104107[[#This Row],[PROYECCIÓN]]</f>
        <v>1.1918367346938776</v>
      </c>
      <c r="M160" s="22">
        <f>Tabla1104107[[#This Row],[AVANCE_MAT]]-Tabla1104107[[#This Row],[MATRÍCULA_24-10-2024]]</f>
        <v>0</v>
      </c>
    </row>
    <row r="161" spans="2:13" s="44" customFormat="1" ht="18.75" x14ac:dyDescent="0.3">
      <c r="B161" s="39"/>
      <c r="C161" s="40" t="s">
        <v>210</v>
      </c>
      <c r="D161" s="41"/>
      <c r="E161" s="40"/>
      <c r="F161" s="42">
        <f>SUBTOTAL(109,Tabla1104107[PROYECCIÓN])</f>
        <v>179816</v>
      </c>
      <c r="G161" s="42">
        <f>SUBTOTAL(109,Tabla1104107[MATRÍCULA_12-03-2024])</f>
        <v>175502</v>
      </c>
      <c r="H161" s="42">
        <f>SUBTOTAL(109,Tabla1104107[MATRÍCULA_24-10-2024])</f>
        <v>172225</v>
      </c>
      <c r="I161" s="42">
        <f>SUBTOTAL(109,Tabla1104107[AVANCE_MAT])</f>
        <v>172112</v>
      </c>
      <c r="J161" s="42">
        <f>SUBTOTAL(109,Tabla1104107[DIFERENCIA
(PROY. VS MATRICULA)])</f>
        <v>-7704</v>
      </c>
      <c r="K161" s="42">
        <f>Tabla1104107[[#Totals],[AVANCE_MAT]]-Tabla1104107[[#Totals],[MATRÍCULA_12-03-2024]]</f>
        <v>-3390</v>
      </c>
      <c r="L161" s="42"/>
      <c r="M161" s="43">
        <f>SUBTOTAL(109,Tabla1104107[VARIACIÓN ENTRE REPORTES])</f>
        <v>-113</v>
      </c>
    </row>
    <row r="164" spans="2:13" ht="18.75" x14ac:dyDescent="0.3">
      <c r="H164" s="42"/>
    </row>
    <row r="165" spans="2:13" ht="15.75" thickBot="1" x14ac:dyDescent="0.3"/>
    <row r="166" spans="2:13" x14ac:dyDescent="0.25">
      <c r="E166" s="48" t="s">
        <v>211</v>
      </c>
      <c r="F166" s="49" t="s">
        <v>212</v>
      </c>
      <c r="G166" s="49"/>
      <c r="H166" s="50" t="s">
        <v>213</v>
      </c>
    </row>
    <row r="167" spans="2:13" x14ac:dyDescent="0.25">
      <c r="E167" s="51" t="str">
        <f>Tabla1104107[[#Headers],[PROYECCIÓN]]</f>
        <v>PROYECCIÓN</v>
      </c>
      <c r="F167" s="52">
        <f>Tabla1104107[[#Totals],[PROYECCIÓN]]</f>
        <v>179816</v>
      </c>
      <c r="G167" s="52"/>
      <c r="H167" s="53">
        <v>0</v>
      </c>
    </row>
    <row r="168" spans="2:13" x14ac:dyDescent="0.25">
      <c r="E168" s="51" t="str">
        <f>Tabla1104107[[#Headers],[MATRÍCULA_12-03-2024]]</f>
        <v>MATRÍCULA_12-03-2024</v>
      </c>
      <c r="F168" s="52">
        <f>Tabla1104107[[#Totals],[MATRÍCULA_12-03-2024]]</f>
        <v>175502</v>
      </c>
      <c r="G168" s="52"/>
      <c r="H168" s="53">
        <f>(F167-F168)/F167</f>
        <v>2.3991190995239577E-2</v>
      </c>
    </row>
    <row r="169" spans="2:13" ht="15.75" thickBot="1" x14ac:dyDescent="0.3">
      <c r="E169" s="54" t="str">
        <f>Tabla1104107[[#Headers],[AVANCE_MAT]]</f>
        <v>AVANCE_MAT</v>
      </c>
      <c r="F169" s="55">
        <f>Tabla1104107[[#Totals],[AVANCE_MAT]]</f>
        <v>172112</v>
      </c>
      <c r="G169" s="55"/>
      <c r="H169" s="56">
        <f>(F168-F169)/F168</f>
        <v>1.9316019190664495E-2</v>
      </c>
      <c r="K169" s="46"/>
    </row>
    <row r="170" spans="2:13" x14ac:dyDescent="0.25">
      <c r="H170" s="45"/>
      <c r="K170" s="46"/>
    </row>
    <row r="171" spans="2:13" x14ac:dyDescent="0.25">
      <c r="H171" s="47"/>
      <c r="K171" s="46"/>
    </row>
    <row r="172" spans="2:13" x14ac:dyDescent="0.25">
      <c r="K172" s="46"/>
    </row>
    <row r="173" spans="2:13" x14ac:dyDescent="0.25">
      <c r="K173" s="46"/>
    </row>
    <row r="174" spans="2:13" x14ac:dyDescent="0.25">
      <c r="K174" s="46"/>
    </row>
    <row r="175" spans="2:13" x14ac:dyDescent="0.25">
      <c r="K175" s="46"/>
    </row>
  </sheetData>
  <sheetProtection sort="0" autoFilter="0" pivotTables="0"/>
  <autoFilter ref="O7:P13" xr:uid="{3C773F6E-A767-4A38-B42E-81BB21FAEDE4}"/>
  <mergeCells count="3">
    <mergeCell ref="B2:E2"/>
    <mergeCell ref="B3:E5"/>
    <mergeCell ref="O18:P18"/>
  </mergeCells>
  <conditionalFormatting sqref="K7">
    <cfRule type="cellIs" dxfId="21" priority="3" operator="between">
      <formula>0.5</formula>
      <formula>0.799999999999999</formula>
    </cfRule>
  </conditionalFormatting>
  <conditionalFormatting sqref="K8:K160">
    <cfRule type="iconSet" priority="4">
      <iconSet iconSet="3Arrows">
        <cfvo type="percent" val="0"/>
        <cfvo type="num" val="0"/>
        <cfvo type="num" val="0.1"/>
      </iconSet>
    </cfRule>
    <cfRule type="cellIs" dxfId="20" priority="6" operator="equal">
      <formula>0</formula>
    </cfRule>
    <cfRule type="cellIs" dxfId="19" priority="7" operator="lessThan">
      <formula>0</formula>
    </cfRule>
  </conditionalFormatting>
  <conditionalFormatting sqref="K8:K161">
    <cfRule type="cellIs" dxfId="18" priority="5" operator="greaterThan">
      <formula>0</formula>
    </cfRule>
  </conditionalFormatting>
  <conditionalFormatting sqref="L7:L161">
    <cfRule type="cellIs" dxfId="17" priority="8" operator="between">
      <formula>0.5</formula>
      <formula>0.799999999999999</formula>
    </cfRule>
  </conditionalFormatting>
  <conditionalFormatting sqref="L8:L160">
    <cfRule type="cellIs" dxfId="16" priority="2" operator="between">
      <formula>1</formula>
      <formula>2</formula>
    </cfRule>
    <cfRule type="cellIs" dxfId="15" priority="9" operator="between">
      <formula>0.8</formula>
      <formula>0.89999999999999</formula>
    </cfRule>
    <cfRule type="cellIs" dxfId="14" priority="10" operator="between">
      <formula>0.9</formula>
      <formula>0.949999999999999</formula>
    </cfRule>
    <cfRule type="cellIs" dxfId="13" priority="11" operator="between">
      <formula>0.95</formula>
      <formula>0.999999999999999</formula>
    </cfRule>
  </conditionalFormatting>
  <conditionalFormatting sqref="O13:O14">
    <cfRule type="cellIs" dxfId="12" priority="1" operator="between">
      <formula>0.5</formula>
      <formula>0.799999999999999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SEGUIMIENT_MATRÍCULA_0-11-2024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Jose Garcia Duran</dc:creator>
  <cp:lastModifiedBy>Edwin Jose Garcia Duran</cp:lastModifiedBy>
  <dcterms:created xsi:type="dcterms:W3CDTF">2024-09-20T18:19:40Z</dcterms:created>
  <dcterms:modified xsi:type="dcterms:W3CDTF">2024-11-05T13:47:55Z</dcterms:modified>
</cp:coreProperties>
</file>